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<sst xmlns="http://schemas.openxmlformats.org/spreadsheetml/2006/main" count="110" uniqueCount="95">
  <si>
    <t>СМЕТА ДОХОДОВ И РАСХОДОВ ТСЖ КУЛИКОВА 5 НА 2018 ГОД</t>
  </si>
  <si>
    <t>Общая площадь квартир, кв.м.</t>
  </si>
  <si>
    <t>Количество квартир</t>
  </si>
  <si>
    <t>Статьи сметы</t>
  </si>
  <si>
    <t>платежа с 1</t>
  </si>
  <si>
    <t>кв. м., руб.</t>
  </si>
  <si>
    <t>Размер</t>
  </si>
  <si>
    <t>Платеж</t>
  </si>
  <si>
    <t>за 1 мес, руб</t>
  </si>
  <si>
    <t>Сумма по смете</t>
  </si>
  <si>
    <t>за год, руб.</t>
  </si>
  <si>
    <t>Доходы, в том числе</t>
  </si>
  <si>
    <t>1.1</t>
  </si>
  <si>
    <t xml:space="preserve">Обязательные платежи на содержание общего имущества </t>
  </si>
  <si>
    <t xml:space="preserve">Расходы, </t>
  </si>
  <si>
    <t>в том числе</t>
  </si>
  <si>
    <t>2.1</t>
  </si>
  <si>
    <t>Расходы на управление МКД</t>
  </si>
  <si>
    <t>2.1.1.</t>
  </si>
  <si>
    <t>2.1.2</t>
  </si>
  <si>
    <t>Отчисления во внебюджетные фонды</t>
  </si>
  <si>
    <t>Услуги банка</t>
  </si>
  <si>
    <t>Затраты на сайт, электронную площадку</t>
  </si>
  <si>
    <t>Прочие</t>
  </si>
  <si>
    <t>2.2</t>
  </si>
  <si>
    <t>Услуги по начислению квартплаты</t>
  </si>
  <si>
    <t>и ведению бухгалтерского учета</t>
  </si>
  <si>
    <t>ставка бухгалтера</t>
  </si>
  <si>
    <t>отпускные</t>
  </si>
  <si>
    <t>2.2.1</t>
  </si>
  <si>
    <t>2.2.2</t>
  </si>
  <si>
    <t>2.2.3</t>
  </si>
  <si>
    <t>2.4.</t>
  </si>
  <si>
    <t xml:space="preserve">Содержание и текущий ремонт инженерных сетей </t>
  </si>
  <si>
    <t>и оборудования</t>
  </si>
  <si>
    <t>2.3.</t>
  </si>
  <si>
    <t>2.3.1</t>
  </si>
  <si>
    <t>Содержание и обслуживание электрических сетей,</t>
  </si>
  <si>
    <t xml:space="preserve"> водопровода, канализации</t>
  </si>
  <si>
    <t>Содержание и обслуживание сетей</t>
  </si>
  <si>
    <t>2.3.2</t>
  </si>
  <si>
    <t>ставка электрика</t>
  </si>
  <si>
    <t>ставка сантехника</t>
  </si>
  <si>
    <t>Содержание помещений общего пользования</t>
  </si>
  <si>
    <t>ставка уборщицы</t>
  </si>
  <si>
    <t>2.5</t>
  </si>
  <si>
    <t>Содержание придомовой территории</t>
  </si>
  <si>
    <t>ставка дворника</t>
  </si>
  <si>
    <t>уборка снега спецтехникой</t>
  </si>
  <si>
    <t>2.6.</t>
  </si>
  <si>
    <t>2.6.1</t>
  </si>
  <si>
    <t xml:space="preserve">Содержание , текущий ремонт  крыши  </t>
  </si>
  <si>
    <t>текущий ремонт крыши</t>
  </si>
  <si>
    <t>2.6.2</t>
  </si>
  <si>
    <t>очистка крыши от снега</t>
  </si>
  <si>
    <t>2.7.</t>
  </si>
  <si>
    <t>Электроэнергия мест общего пользования</t>
  </si>
  <si>
    <t>2.8</t>
  </si>
  <si>
    <t>Текущий ремонт общего имущества многоквартирного дома</t>
  </si>
  <si>
    <t>2.9.</t>
  </si>
  <si>
    <t>Вывоз ТБО</t>
  </si>
  <si>
    <t>2.10</t>
  </si>
  <si>
    <t>2.3.3</t>
  </si>
  <si>
    <t>Обслуживание газовых сетей</t>
  </si>
  <si>
    <t>Обслуживание домофонов</t>
  </si>
  <si>
    <t>Обслуживание внутриквартирного газового оборудования</t>
  </si>
  <si>
    <t>(договор поручения со специализированной организацией)</t>
  </si>
  <si>
    <t>2.1.3</t>
  </si>
  <si>
    <t>2.1.4</t>
  </si>
  <si>
    <t>2.1.5</t>
  </si>
  <si>
    <t>2.1.6</t>
  </si>
  <si>
    <t>2.1.7</t>
  </si>
  <si>
    <t>2.1.8</t>
  </si>
  <si>
    <t>налог на УСН</t>
  </si>
  <si>
    <t>материалы</t>
  </si>
  <si>
    <t>материалы, инвентарь, саженцы</t>
  </si>
  <si>
    <t>за 1 кв.м.</t>
  </si>
  <si>
    <t>домофоны с квартиры</t>
  </si>
  <si>
    <t>Паспортный учет (с налогами)</t>
  </si>
  <si>
    <t>мусор с человека (163 чел)</t>
  </si>
  <si>
    <t>2.11</t>
  </si>
  <si>
    <t>Капитальный ремонт</t>
  </si>
  <si>
    <t>Взносы на капитальный ремонт</t>
  </si>
  <si>
    <t>Количество человек</t>
  </si>
  <si>
    <t>Вознаграждение членам правления (з/п)</t>
  </si>
  <si>
    <t>2.12</t>
  </si>
  <si>
    <t>2.13</t>
  </si>
  <si>
    <t>Обслуживание дымоходов и вентканалов</t>
  </si>
  <si>
    <t>Обслуживание вентканалов, дымоходов</t>
  </si>
  <si>
    <t>СПРАВОЧНАЯ МНФОРМАЦИЯ (ЕЖЕМЕСЯЧНО С КВАРТИРЫ)</t>
  </si>
  <si>
    <t>кап.ремонт с кв. м.</t>
  </si>
  <si>
    <t>котлы, счетчики, плиты с квартиры</t>
  </si>
  <si>
    <t>дымоходы,вентканалы с квартиры</t>
  </si>
  <si>
    <t>принята на общем собрании членов ТСН ТСЖ "Куликова 5"</t>
  </si>
  <si>
    <t>Протокол № 1/18 от 01.02.2018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</si>
</sst>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lgerian"/>
      <family val="5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lgerian"/>
      <family val="5"/>
    </font>
    <font>
      <b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/>
      <top>
        <color indexed="63"/>
      </top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0" xfId="0" applyFont="1" applyBorder="1" applyAlignment="1">
      <alignment/>
    </xf>
    <xf numFmtId="49" fontId="28" fillId="0" borderId="16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/>
    </xf>
    <xf numFmtId="49" fontId="28" fillId="0" borderId="18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16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4" fontId="37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35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28" fillId="0" borderId="2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74" fontId="28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28" fillId="0" borderId="16" xfId="0" applyNumberFormat="1" applyFont="1" applyBorder="1" applyAlignment="1">
      <alignment/>
    </xf>
    <xf numFmtId="174" fontId="28" fillId="0" borderId="18" xfId="0" applyNumberFormat="1" applyFon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8" xfId="0" applyNumberFormat="1" applyBorder="1" applyAlignment="1">
      <alignment/>
    </xf>
    <xf numFmtId="172" fontId="28" fillId="0" borderId="18" xfId="0" applyNumberFormat="1" applyFont="1" applyBorder="1" applyAlignment="1">
      <alignment/>
    </xf>
    <xf numFmtId="172" fontId="2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28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28" fillId="0" borderId="22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7" fillId="0" borderId="21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4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4" fontId="39" fillId="0" borderId="32" xfId="0" applyNumberFormat="1" applyFont="1" applyBorder="1" applyAlignment="1">
      <alignment/>
    </xf>
    <xf numFmtId="2" fontId="39" fillId="0" borderId="32" xfId="0" applyNumberFormat="1" applyFont="1" applyBorder="1" applyAlignment="1">
      <alignment/>
    </xf>
    <xf numFmtId="0" fontId="39" fillId="0" borderId="32" xfId="0" applyFont="1" applyBorder="1" applyAlignment="1">
      <alignment/>
    </xf>
    <xf numFmtId="4" fontId="39" fillId="0" borderId="33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00"/>
  <sheetViews>
    <sheetView tabSelected="1" zoomScale="115" zoomScaleNormal="115" zoomScalePageLayoutView="0" workbookViewId="0" topLeftCell="A1">
      <selection activeCell="G5" sqref="G5"/>
    </sheetView>
  </sheetViews>
  <sheetFormatPr defaultColWidth="9.140625" defaultRowHeight="15"/>
  <cols>
    <col min="1" max="1" width="0.13671875" style="0" customWidth="1"/>
    <col min="2" max="2" width="8.8515625" style="0" hidden="1" customWidth="1"/>
    <col min="7" max="7" width="34.28125" style="0" customWidth="1"/>
    <col min="8" max="8" width="14.28125" style="0" customWidth="1"/>
    <col min="9" max="9" width="12.00390625" style="0" customWidth="1"/>
    <col min="10" max="10" width="15.140625" style="0" customWidth="1"/>
    <col min="11" max="11" width="8.8515625" style="0" hidden="1" customWidth="1"/>
    <col min="12" max="12" width="14.00390625" style="0" customWidth="1"/>
    <col min="13" max="13" width="12.7109375" style="0" bestFit="1" customWidth="1"/>
    <col min="14" max="14" width="15.57421875" style="41" customWidth="1"/>
  </cols>
  <sheetData>
    <row r="2" ht="15">
      <c r="C2" t="s">
        <v>0</v>
      </c>
    </row>
    <row r="3" ht="15">
      <c r="C3" t="s">
        <v>93</v>
      </c>
    </row>
    <row r="4" spans="3:6" ht="15">
      <c r="C4" s="85" t="s">
        <v>94</v>
      </c>
      <c r="D4" s="85"/>
      <c r="E4" s="85"/>
      <c r="F4" s="85"/>
    </row>
    <row r="6" spans="3:8" ht="15">
      <c r="C6" s="1">
        <v>1</v>
      </c>
      <c r="D6" s="1" t="s">
        <v>1</v>
      </c>
      <c r="E6" s="1"/>
      <c r="F6" s="1"/>
      <c r="G6" s="1"/>
      <c r="H6" s="1">
        <v>5933.6</v>
      </c>
    </row>
    <row r="7" spans="3:8" ht="15">
      <c r="C7" s="1">
        <v>2</v>
      </c>
      <c r="D7" s="2" t="s">
        <v>2</v>
      </c>
      <c r="E7" s="3"/>
      <c r="F7" s="3"/>
      <c r="G7" s="4"/>
      <c r="H7" s="1">
        <v>76</v>
      </c>
    </row>
    <row r="8" spans="3:8" ht="15">
      <c r="C8" s="1">
        <v>3</v>
      </c>
      <c r="D8" s="2" t="s">
        <v>83</v>
      </c>
      <c r="E8" s="3"/>
      <c r="F8" s="3"/>
      <c r="G8" s="4"/>
      <c r="H8" s="1">
        <v>163</v>
      </c>
    </row>
    <row r="10" spans="3:11" ht="15">
      <c r="C10" s="8"/>
      <c r="D10" s="5"/>
      <c r="E10" s="5" t="s">
        <v>3</v>
      </c>
      <c r="F10" s="5"/>
      <c r="G10" s="5"/>
      <c r="H10" s="8" t="s">
        <v>6</v>
      </c>
      <c r="I10" s="8" t="s">
        <v>7</v>
      </c>
      <c r="J10" s="8" t="s">
        <v>9</v>
      </c>
      <c r="K10" s="8"/>
    </row>
    <row r="11" spans="3:11" ht="15">
      <c r="C11" s="9"/>
      <c r="D11" s="6"/>
      <c r="E11" s="6"/>
      <c r="F11" s="6"/>
      <c r="G11" s="6"/>
      <c r="H11" s="9" t="s">
        <v>4</v>
      </c>
      <c r="I11" s="9" t="s">
        <v>8</v>
      </c>
      <c r="J11" s="9" t="s">
        <v>10</v>
      </c>
      <c r="K11" s="9"/>
    </row>
    <row r="12" spans="3:11" ht="15">
      <c r="C12" s="10"/>
      <c r="D12" s="7"/>
      <c r="E12" s="7"/>
      <c r="F12" s="7"/>
      <c r="G12" s="7"/>
      <c r="H12" s="10" t="s">
        <v>5</v>
      </c>
      <c r="I12" s="10"/>
      <c r="J12" s="10"/>
      <c r="K12" s="10"/>
    </row>
    <row r="13" spans="3:11" ht="15">
      <c r="C13" s="19">
        <v>1</v>
      </c>
      <c r="D13" s="18" t="s">
        <v>11</v>
      </c>
      <c r="E13" s="18"/>
      <c r="F13" s="18"/>
      <c r="G13" s="18"/>
      <c r="H13" s="31"/>
      <c r="I13" s="31"/>
      <c r="J13" s="31">
        <f>SUM(J14:J19)</f>
        <v>3092361.3120000004</v>
      </c>
      <c r="K13" s="1"/>
    </row>
    <row r="14" spans="3:12" ht="15">
      <c r="C14" s="11" t="s">
        <v>12</v>
      </c>
      <c r="D14" s="3" t="s">
        <v>13</v>
      </c>
      <c r="E14" s="3"/>
      <c r="F14" s="3"/>
      <c r="G14" s="3"/>
      <c r="H14" s="32">
        <v>25.51</v>
      </c>
      <c r="I14" s="32">
        <f>H14*5933.6</f>
        <v>151366.13600000003</v>
      </c>
      <c r="J14" s="32">
        <f>I14*12</f>
        <v>1816393.6320000002</v>
      </c>
      <c r="K14" s="1"/>
      <c r="L14" s="35"/>
    </row>
    <row r="15" spans="3:11" ht="15">
      <c r="C15" s="11"/>
      <c r="D15" s="3" t="s">
        <v>64</v>
      </c>
      <c r="E15" s="3"/>
      <c r="F15" s="3"/>
      <c r="G15" s="3"/>
      <c r="H15" s="32">
        <v>40</v>
      </c>
      <c r="I15" s="32">
        <f>H15*H7</f>
        <v>3040</v>
      </c>
      <c r="J15" s="32">
        <f>I15*12</f>
        <v>36480</v>
      </c>
      <c r="K15" s="1"/>
    </row>
    <row r="16" spans="3:11" ht="15">
      <c r="C16" s="11"/>
      <c r="D16" s="3" t="s">
        <v>65</v>
      </c>
      <c r="E16" s="3"/>
      <c r="F16" s="3"/>
      <c r="G16" s="3"/>
      <c r="H16" s="32">
        <v>445.84</v>
      </c>
      <c r="I16" s="32">
        <f>H16*H7</f>
        <v>33883.84</v>
      </c>
      <c r="J16" s="32">
        <v>406600</v>
      </c>
      <c r="K16" s="1"/>
    </row>
    <row r="17" spans="3:11" ht="15">
      <c r="C17" s="11"/>
      <c r="D17" s="3" t="s">
        <v>82</v>
      </c>
      <c r="E17" s="3"/>
      <c r="F17" s="3"/>
      <c r="G17" s="3"/>
      <c r="H17" s="32">
        <v>8.65</v>
      </c>
      <c r="I17" s="32">
        <f>H17*H6</f>
        <v>51325.64000000001</v>
      </c>
      <c r="J17" s="32">
        <f>I17*12</f>
        <v>615907.68</v>
      </c>
      <c r="K17" s="1"/>
    </row>
    <row r="18" spans="3:11" ht="15">
      <c r="C18" s="11"/>
      <c r="D18" s="3" t="s">
        <v>60</v>
      </c>
      <c r="E18" s="3"/>
      <c r="F18" s="3"/>
      <c r="G18" s="3"/>
      <c r="H18" s="32">
        <v>95</v>
      </c>
      <c r="I18" s="32">
        <f>H18*H8</f>
        <v>15485</v>
      </c>
      <c r="J18" s="32">
        <f>I18*12</f>
        <v>185820</v>
      </c>
      <c r="K18" s="1"/>
    </row>
    <row r="19" spans="3:11" ht="15">
      <c r="C19" s="11"/>
      <c r="D19" s="3" t="s">
        <v>88</v>
      </c>
      <c r="E19" s="3"/>
      <c r="F19" s="3"/>
      <c r="G19" s="3"/>
      <c r="H19" s="32">
        <v>34.17</v>
      </c>
      <c r="I19" s="32">
        <v>2597</v>
      </c>
      <c r="J19" s="46">
        <v>31160</v>
      </c>
      <c r="K19" s="1"/>
    </row>
    <row r="20" spans="3:11" ht="15">
      <c r="C20" s="30">
        <v>2</v>
      </c>
      <c r="D20" s="21" t="s">
        <v>14</v>
      </c>
      <c r="E20" s="21"/>
      <c r="F20" s="21"/>
      <c r="G20" s="21"/>
      <c r="H20" s="33"/>
      <c r="I20" s="33"/>
      <c r="J20" s="33"/>
      <c r="K20" s="1"/>
    </row>
    <row r="21" spans="3:11" ht="15">
      <c r="C21" s="23"/>
      <c r="D21" s="24" t="s">
        <v>15</v>
      </c>
      <c r="E21" s="24"/>
      <c r="F21" s="24"/>
      <c r="G21" s="24"/>
      <c r="H21" s="53">
        <v>25.51</v>
      </c>
      <c r="I21" s="34">
        <f>H21*5933.6</f>
        <v>151366.13600000003</v>
      </c>
      <c r="J21" s="34">
        <f>SUM(J23:J84)</f>
        <v>3092559.5300000003</v>
      </c>
      <c r="K21" s="1"/>
    </row>
    <row r="22" spans="3:11" ht="15">
      <c r="C22" s="17" t="s">
        <v>16</v>
      </c>
      <c r="D22" s="18" t="s">
        <v>17</v>
      </c>
      <c r="E22" s="18"/>
      <c r="F22" s="18"/>
      <c r="G22" s="18"/>
      <c r="H22" s="54"/>
      <c r="I22" s="31"/>
      <c r="J22" s="31"/>
      <c r="K22" s="1"/>
    </row>
    <row r="23" spans="3:12" ht="15">
      <c r="C23" s="11" t="s">
        <v>18</v>
      </c>
      <c r="D23" s="3" t="s">
        <v>84</v>
      </c>
      <c r="E23" s="3"/>
      <c r="F23" s="3"/>
      <c r="G23" s="3"/>
      <c r="H23" s="54">
        <f>I23/5933.6</f>
        <v>7.650849961799469</v>
      </c>
      <c r="I23" s="47">
        <f>J23/12</f>
        <v>45397.083333333336</v>
      </c>
      <c r="J23" s="32">
        <f>1105325-J33-J40-J46-J57-J64-65000</f>
        <v>544765</v>
      </c>
      <c r="K23" s="1"/>
      <c r="L23" s="84"/>
    </row>
    <row r="24" spans="3:11" ht="15">
      <c r="C24" s="11" t="s">
        <v>19</v>
      </c>
      <c r="D24" s="3" t="s">
        <v>28</v>
      </c>
      <c r="E24" s="3"/>
      <c r="F24" s="3"/>
      <c r="G24" s="3"/>
      <c r="H24" s="55"/>
      <c r="I24" s="48"/>
      <c r="J24" s="32"/>
      <c r="K24" s="1"/>
    </row>
    <row r="25" spans="3:11" ht="15">
      <c r="C25" s="11" t="s">
        <v>67</v>
      </c>
      <c r="D25" s="3" t="s">
        <v>20</v>
      </c>
      <c r="E25" s="3"/>
      <c r="F25" s="3"/>
      <c r="G25" s="3"/>
      <c r="H25" s="54">
        <f aca="true" t="shared" si="0" ref="H25:H30">I25/5933.6</f>
        <v>1.361069867646398</v>
      </c>
      <c r="I25" s="47">
        <f aca="true" t="shared" si="1" ref="I25:I30">J25/12</f>
        <v>8076.044166666667</v>
      </c>
      <c r="J25" s="32">
        <f>J23*20.2/100-13130</f>
        <v>96912.53</v>
      </c>
      <c r="K25" s="1"/>
    </row>
    <row r="26" spans="3:11" ht="15">
      <c r="C26" s="11" t="s">
        <v>68</v>
      </c>
      <c r="D26" s="3" t="s">
        <v>78</v>
      </c>
      <c r="E26" s="3"/>
      <c r="F26" s="3"/>
      <c r="G26" s="3"/>
      <c r="H26" s="54">
        <f t="shared" si="0"/>
        <v>1.0972821446227135</v>
      </c>
      <c r="I26" s="47">
        <f t="shared" si="1"/>
        <v>6510.833333333333</v>
      </c>
      <c r="J26" s="32">
        <v>78130</v>
      </c>
      <c r="K26" s="1"/>
    </row>
    <row r="27" spans="3:11" ht="15">
      <c r="C27" s="11" t="s">
        <v>69</v>
      </c>
      <c r="D27" s="3" t="s">
        <v>21</v>
      </c>
      <c r="E27" s="3"/>
      <c r="F27" s="3"/>
      <c r="G27" s="3"/>
      <c r="H27" s="54">
        <f t="shared" si="0"/>
        <v>0.6741270055278414</v>
      </c>
      <c r="I27" s="47">
        <f t="shared" si="1"/>
        <v>4000</v>
      </c>
      <c r="J27" s="32">
        <v>48000</v>
      </c>
      <c r="K27" s="1"/>
    </row>
    <row r="28" spans="3:11" ht="15">
      <c r="C28" s="11" t="s">
        <v>70</v>
      </c>
      <c r="D28" s="3" t="s">
        <v>22</v>
      </c>
      <c r="E28" s="3"/>
      <c r="F28" s="3"/>
      <c r="G28" s="3"/>
      <c r="H28" s="54">
        <f t="shared" si="0"/>
        <v>0.308974877533594</v>
      </c>
      <c r="I28" s="47">
        <f t="shared" si="1"/>
        <v>1833.3333333333333</v>
      </c>
      <c r="J28" s="32">
        <v>22000</v>
      </c>
      <c r="K28" s="1"/>
    </row>
    <row r="29" spans="3:11" ht="15">
      <c r="C29" s="11" t="s">
        <v>71</v>
      </c>
      <c r="D29" s="3" t="s">
        <v>73</v>
      </c>
      <c r="E29" s="3"/>
      <c r="F29" s="3"/>
      <c r="G29" s="3"/>
      <c r="H29" s="54">
        <f t="shared" si="0"/>
        <v>0.028088625230326722</v>
      </c>
      <c r="I29" s="47">
        <f t="shared" si="1"/>
        <v>166.66666666666666</v>
      </c>
      <c r="J29" s="32">
        <v>2000</v>
      </c>
      <c r="K29" s="1"/>
    </row>
    <row r="30" spans="3:12" ht="15">
      <c r="C30" s="11" t="s">
        <v>72</v>
      </c>
      <c r="D30" s="3" t="s">
        <v>23</v>
      </c>
      <c r="E30" s="3"/>
      <c r="F30" s="3"/>
      <c r="G30" s="3"/>
      <c r="H30" s="54">
        <f t="shared" si="0"/>
        <v>0.8426587569098017</v>
      </c>
      <c r="I30" s="47">
        <f t="shared" si="1"/>
        <v>5000</v>
      </c>
      <c r="J30" s="32">
        <v>60000</v>
      </c>
      <c r="K30" s="1"/>
      <c r="L30" s="35"/>
    </row>
    <row r="31" spans="3:11" ht="15">
      <c r="C31" s="20" t="s">
        <v>24</v>
      </c>
      <c r="D31" s="21" t="s">
        <v>25</v>
      </c>
      <c r="E31" s="21"/>
      <c r="F31" s="21"/>
      <c r="G31" s="21"/>
      <c r="H31" s="56"/>
      <c r="I31" s="49"/>
      <c r="J31" s="33"/>
      <c r="K31" s="1"/>
    </row>
    <row r="32" spans="3:11" ht="15">
      <c r="C32" s="23"/>
      <c r="D32" s="24" t="s">
        <v>26</v>
      </c>
      <c r="E32" s="24"/>
      <c r="F32" s="24"/>
      <c r="G32" s="24"/>
      <c r="H32" s="53"/>
      <c r="I32" s="50"/>
      <c r="J32" s="34"/>
      <c r="K32" s="1"/>
    </row>
    <row r="33" spans="3:11" ht="15">
      <c r="C33" s="11" t="s">
        <v>29</v>
      </c>
      <c r="D33" s="14" t="s">
        <v>27</v>
      </c>
      <c r="E33" s="14"/>
      <c r="F33" s="14"/>
      <c r="G33" s="14"/>
      <c r="H33" s="54">
        <f>I33/5933.6</f>
        <v>1.6431845759741135</v>
      </c>
      <c r="I33" s="47">
        <f>J33/12</f>
        <v>9750</v>
      </c>
      <c r="J33" s="32">
        <v>117000</v>
      </c>
      <c r="K33" s="1"/>
    </row>
    <row r="34" spans="3:11" ht="15">
      <c r="C34" s="11" t="s">
        <v>30</v>
      </c>
      <c r="D34" s="14" t="s">
        <v>28</v>
      </c>
      <c r="E34" s="14"/>
      <c r="F34" s="14"/>
      <c r="G34" s="14"/>
      <c r="H34" s="55"/>
      <c r="I34" s="48"/>
      <c r="J34" s="32"/>
      <c r="K34" s="1"/>
    </row>
    <row r="35" spans="3:12" ht="15">
      <c r="C35" s="11" t="s">
        <v>31</v>
      </c>
      <c r="D35" s="14" t="s">
        <v>20</v>
      </c>
      <c r="E35" s="14"/>
      <c r="F35" s="14"/>
      <c r="G35" s="14"/>
      <c r="H35" s="54">
        <f>I35/5933.6</f>
        <v>0.33192328434677093</v>
      </c>
      <c r="I35" s="47">
        <f>J35/12</f>
        <v>1969.5</v>
      </c>
      <c r="J35" s="32">
        <v>23634</v>
      </c>
      <c r="K35" s="1"/>
      <c r="L35" s="35"/>
    </row>
    <row r="36" spans="3:11" ht="15">
      <c r="C36" s="20" t="s">
        <v>35</v>
      </c>
      <c r="D36" s="21" t="s">
        <v>33</v>
      </c>
      <c r="E36" s="21"/>
      <c r="F36" s="21"/>
      <c r="G36" s="21"/>
      <c r="H36" s="56"/>
      <c r="I36" s="49"/>
      <c r="J36" s="33"/>
      <c r="K36" s="1"/>
    </row>
    <row r="37" spans="3:11" ht="15">
      <c r="C37" s="23"/>
      <c r="D37" s="24" t="s">
        <v>34</v>
      </c>
      <c r="E37" s="24"/>
      <c r="F37" s="24"/>
      <c r="G37" s="24"/>
      <c r="H37" s="53"/>
      <c r="I37" s="50"/>
      <c r="J37" s="34"/>
      <c r="K37" s="1"/>
    </row>
    <row r="38" spans="3:11" ht="15">
      <c r="C38" s="13" t="s">
        <v>36</v>
      </c>
      <c r="D38" s="5" t="s">
        <v>37</v>
      </c>
      <c r="E38" s="5"/>
      <c r="F38" s="5"/>
      <c r="G38" s="5"/>
      <c r="H38" s="57"/>
      <c r="I38" s="51"/>
      <c r="J38" s="36"/>
      <c r="K38" s="1"/>
    </row>
    <row r="39" spans="3:11" ht="15">
      <c r="C39" s="12"/>
      <c r="D39" s="7"/>
      <c r="E39" s="7"/>
      <c r="F39" s="7"/>
      <c r="G39" s="7"/>
      <c r="H39" s="58"/>
      <c r="I39" s="52"/>
      <c r="J39" s="37"/>
      <c r="K39" s="1"/>
    </row>
    <row r="40" spans="3:11" ht="15">
      <c r="C40" s="11"/>
      <c r="D40" s="2" t="s">
        <v>41</v>
      </c>
      <c r="E40" s="3"/>
      <c r="F40" s="3"/>
      <c r="G40" s="4"/>
      <c r="H40" s="54">
        <f>I40/5933.6</f>
        <v>0.734868657588423</v>
      </c>
      <c r="I40" s="47">
        <f>J40/12</f>
        <v>4360.416666666667</v>
      </c>
      <c r="J40" s="32">
        <v>52325</v>
      </c>
      <c r="K40" s="1"/>
    </row>
    <row r="41" spans="3:11" ht="15">
      <c r="C41" s="11"/>
      <c r="D41" s="3" t="s">
        <v>28</v>
      </c>
      <c r="E41" s="3"/>
      <c r="F41" s="3"/>
      <c r="G41" s="4"/>
      <c r="H41" s="55"/>
      <c r="I41" s="48"/>
      <c r="J41" s="32"/>
      <c r="K41" s="1"/>
    </row>
    <row r="42" spans="3:11" ht="15">
      <c r="C42" s="11"/>
      <c r="D42" s="14" t="s">
        <v>20</v>
      </c>
      <c r="E42" s="3"/>
      <c r="F42" s="3"/>
      <c r="G42" s="4"/>
      <c r="H42" s="54">
        <f>I42/5933.6</f>
        <v>0.14844838434227675</v>
      </c>
      <c r="I42" s="47">
        <f>J42/12</f>
        <v>880.8333333333334</v>
      </c>
      <c r="J42" s="32">
        <v>10570</v>
      </c>
      <c r="K42" s="1"/>
    </row>
    <row r="43" spans="3:11" ht="15">
      <c r="C43" s="11"/>
      <c r="D43" s="2" t="s">
        <v>74</v>
      </c>
      <c r="E43" s="3"/>
      <c r="F43" s="3"/>
      <c r="G43" s="4"/>
      <c r="H43" s="54">
        <f>I43/5933.6</f>
        <v>0.056177250460653444</v>
      </c>
      <c r="I43" s="47">
        <f>J43/12</f>
        <v>333.3333333333333</v>
      </c>
      <c r="J43" s="32">
        <v>4000</v>
      </c>
      <c r="K43" s="1"/>
    </row>
    <row r="44" spans="3:11" ht="15">
      <c r="C44" s="13" t="s">
        <v>40</v>
      </c>
      <c r="D44" s="5" t="s">
        <v>39</v>
      </c>
      <c r="E44" s="5"/>
      <c r="F44" s="5"/>
      <c r="G44" s="5"/>
      <c r="H44" s="57"/>
      <c r="I44" s="51"/>
      <c r="J44" s="36"/>
      <c r="K44" s="1"/>
    </row>
    <row r="45" spans="3:11" ht="15">
      <c r="C45" s="12"/>
      <c r="D45" s="7" t="s">
        <v>38</v>
      </c>
      <c r="E45" s="7"/>
      <c r="F45" s="7"/>
      <c r="G45" s="7"/>
      <c r="H45" s="58"/>
      <c r="I45" s="52"/>
      <c r="J45" s="37"/>
      <c r="K45" s="1"/>
    </row>
    <row r="46" spans="3:11" ht="15">
      <c r="C46" s="11"/>
      <c r="D46" s="2" t="s">
        <v>42</v>
      </c>
      <c r="E46" s="3"/>
      <c r="F46" s="3"/>
      <c r="G46" s="4"/>
      <c r="H46" s="54">
        <f>I46/5933.6</f>
        <v>0.6572738303896454</v>
      </c>
      <c r="I46" s="47">
        <f>J46/12</f>
        <v>3900</v>
      </c>
      <c r="J46" s="32">
        <v>46800</v>
      </c>
      <c r="K46" s="1"/>
    </row>
    <row r="47" spans="3:11" ht="15">
      <c r="C47" s="11"/>
      <c r="D47" s="3" t="s">
        <v>28</v>
      </c>
      <c r="E47" s="3"/>
      <c r="F47" s="3"/>
      <c r="G47" s="4"/>
      <c r="H47" s="55"/>
      <c r="I47" s="48"/>
      <c r="J47" s="32"/>
      <c r="K47" s="1"/>
    </row>
    <row r="48" spans="3:11" ht="15">
      <c r="C48" s="11"/>
      <c r="D48" s="14" t="s">
        <v>20</v>
      </c>
      <c r="E48" s="3"/>
      <c r="F48" s="3"/>
      <c r="G48" s="4"/>
      <c r="H48" s="54">
        <f>I48/5933.6</f>
        <v>0.13277493146375444</v>
      </c>
      <c r="I48" s="47">
        <f>J48/12</f>
        <v>787.8333333333334</v>
      </c>
      <c r="J48" s="32">
        <v>9454</v>
      </c>
      <c r="K48" s="1"/>
    </row>
    <row r="49" spans="3:11" ht="15">
      <c r="C49" s="11"/>
      <c r="D49" s="2" t="s">
        <v>74</v>
      </c>
      <c r="E49" s="3"/>
      <c r="F49" s="3"/>
      <c r="G49" s="4"/>
      <c r="H49" s="54">
        <f>I49/5933.6</f>
        <v>0.056177250460653444</v>
      </c>
      <c r="I49" s="47">
        <f>J49/12</f>
        <v>333.3333333333333</v>
      </c>
      <c r="J49" s="32">
        <v>4000</v>
      </c>
      <c r="K49" s="1"/>
    </row>
    <row r="50" spans="3:11" ht="15">
      <c r="C50" s="13" t="s">
        <v>62</v>
      </c>
      <c r="D50" s="16" t="s">
        <v>63</v>
      </c>
      <c r="E50" s="5"/>
      <c r="F50" s="5"/>
      <c r="G50" s="15"/>
      <c r="H50" s="54">
        <f>I50/5933.6</f>
        <v>0.14044312615163362</v>
      </c>
      <c r="I50" s="47">
        <f>J50/12</f>
        <v>833.3333333333334</v>
      </c>
      <c r="J50" s="36">
        <v>10000</v>
      </c>
      <c r="K50" s="1"/>
    </row>
    <row r="51" spans="3:11" ht="15">
      <c r="C51" s="13"/>
      <c r="D51" s="16"/>
      <c r="E51" s="5"/>
      <c r="F51" s="5"/>
      <c r="G51" s="15"/>
      <c r="H51" s="57"/>
      <c r="I51" s="51"/>
      <c r="J51" s="36"/>
      <c r="K51" s="1"/>
    </row>
    <row r="52" spans="3:11" ht="15">
      <c r="C52" s="13"/>
      <c r="D52" s="16"/>
      <c r="E52" s="5"/>
      <c r="F52" s="5"/>
      <c r="G52" s="15"/>
      <c r="H52" s="54"/>
      <c r="I52" s="47"/>
      <c r="J52" s="36"/>
      <c r="K52" s="1"/>
    </row>
    <row r="53" spans="3:11" ht="15">
      <c r="C53" s="13"/>
      <c r="D53" s="16"/>
      <c r="E53" s="5"/>
      <c r="F53" s="5"/>
      <c r="G53" s="15"/>
      <c r="H53" s="57"/>
      <c r="I53" s="51"/>
      <c r="J53" s="36"/>
      <c r="K53" s="1"/>
    </row>
    <row r="54" spans="3:12" ht="15">
      <c r="C54" s="13"/>
      <c r="D54" s="16"/>
      <c r="E54" s="5"/>
      <c r="F54" s="5"/>
      <c r="G54" s="15"/>
      <c r="H54" s="54"/>
      <c r="I54" s="47"/>
      <c r="J54" s="36"/>
      <c r="K54" s="1"/>
      <c r="L54" s="35"/>
    </row>
    <row r="55" spans="3:11" ht="15">
      <c r="C55" s="20" t="s">
        <v>32</v>
      </c>
      <c r="D55" s="26" t="s">
        <v>43</v>
      </c>
      <c r="E55" s="21"/>
      <c r="F55" s="21"/>
      <c r="G55" s="27"/>
      <c r="H55" s="56"/>
      <c r="I55" s="49"/>
      <c r="J55" s="33"/>
      <c r="K55" s="1"/>
    </row>
    <row r="56" spans="3:11" ht="15">
      <c r="C56" s="23"/>
      <c r="D56" s="28"/>
      <c r="E56" s="24"/>
      <c r="F56" s="24"/>
      <c r="G56" s="29"/>
      <c r="H56" s="53"/>
      <c r="I56" s="50"/>
      <c r="J56" s="34"/>
      <c r="K56" s="1"/>
    </row>
    <row r="57" spans="3:11" ht="15">
      <c r="C57" s="11"/>
      <c r="D57" s="2" t="s">
        <v>44</v>
      </c>
      <c r="E57" s="3"/>
      <c r="F57" s="3"/>
      <c r="G57" s="4"/>
      <c r="H57" s="54">
        <f>I57/5933.6</f>
        <v>1.888749382050245</v>
      </c>
      <c r="I57" s="47">
        <f>J57/12</f>
        <v>11207.083333333334</v>
      </c>
      <c r="J57" s="32">
        <v>134485</v>
      </c>
      <c r="K57" s="1"/>
    </row>
    <row r="58" spans="3:11" ht="15">
      <c r="C58" s="11"/>
      <c r="D58" s="3" t="s">
        <v>28</v>
      </c>
      <c r="E58" s="3"/>
      <c r="F58" s="3"/>
      <c r="G58" s="4"/>
      <c r="H58" s="55"/>
      <c r="I58" s="48"/>
      <c r="J58" s="32"/>
      <c r="K58" s="1"/>
    </row>
    <row r="59" spans="3:11" ht="15">
      <c r="C59" s="11"/>
      <c r="D59" s="14" t="s">
        <v>20</v>
      </c>
      <c r="E59" s="3"/>
      <c r="F59" s="3"/>
      <c r="G59" s="4"/>
      <c r="H59" s="54">
        <f>I59/5933.6</f>
        <v>0.3815277965035279</v>
      </c>
      <c r="I59" s="47">
        <f>J59/12</f>
        <v>2263.8333333333335</v>
      </c>
      <c r="J59" s="32">
        <v>27166</v>
      </c>
      <c r="K59" s="1"/>
    </row>
    <row r="60" spans="3:11" ht="15">
      <c r="C60" s="11"/>
      <c r="D60" s="2" t="s">
        <v>74</v>
      </c>
      <c r="E60" s="3"/>
      <c r="F60" s="3"/>
      <c r="G60" s="4"/>
      <c r="H60" s="54">
        <f>I60/5933.6</f>
        <v>0.014044312615163361</v>
      </c>
      <c r="I60" s="47">
        <f>J60/12</f>
        <v>83.33333333333333</v>
      </c>
      <c r="J60" s="32">
        <v>1000</v>
      </c>
      <c r="K60" s="1"/>
    </row>
    <row r="61" spans="3:12" ht="15">
      <c r="C61" s="11"/>
      <c r="D61" s="2"/>
      <c r="E61" s="3"/>
      <c r="F61" s="3"/>
      <c r="G61" s="4"/>
      <c r="H61" s="55"/>
      <c r="I61" s="48"/>
      <c r="J61" s="32"/>
      <c r="K61" s="1"/>
      <c r="L61" s="35"/>
    </row>
    <row r="62" spans="3:11" ht="15">
      <c r="C62" s="20" t="s">
        <v>45</v>
      </c>
      <c r="D62" s="26" t="s">
        <v>46</v>
      </c>
      <c r="E62" s="21"/>
      <c r="F62" s="21"/>
      <c r="G62" s="27"/>
      <c r="H62" s="56"/>
      <c r="I62" s="49"/>
      <c r="J62" s="33"/>
      <c r="K62" s="1"/>
    </row>
    <row r="63" spans="3:11" ht="15">
      <c r="C63" s="23"/>
      <c r="D63" s="28"/>
      <c r="E63" s="24"/>
      <c r="F63" s="24"/>
      <c r="G63" s="29"/>
      <c r="H63" s="59"/>
      <c r="I63" s="50"/>
      <c r="J63" s="34"/>
      <c r="K63" s="1"/>
    </row>
    <row r="64" spans="3:11" ht="15">
      <c r="C64" s="11"/>
      <c r="D64" s="2" t="s">
        <v>47</v>
      </c>
      <c r="E64" s="3"/>
      <c r="F64" s="3"/>
      <c r="G64" s="4"/>
      <c r="H64" s="54">
        <f>I64/5933.6</f>
        <v>2.0357231135679292</v>
      </c>
      <c r="I64" s="47">
        <f>J64/12</f>
        <v>12079.166666666666</v>
      </c>
      <c r="J64" s="32">
        <v>144950</v>
      </c>
      <c r="K64" s="1"/>
    </row>
    <row r="65" spans="3:12" ht="15">
      <c r="C65" s="11"/>
      <c r="D65" s="2" t="s">
        <v>28</v>
      </c>
      <c r="E65" s="3"/>
      <c r="F65" s="3"/>
      <c r="G65" s="4"/>
      <c r="H65" s="60"/>
      <c r="I65" s="48"/>
      <c r="J65" s="32"/>
      <c r="K65" s="1"/>
      <c r="L65" s="84"/>
    </row>
    <row r="66" spans="3:11" ht="15">
      <c r="C66" s="11"/>
      <c r="D66" s="14" t="s">
        <v>20</v>
      </c>
      <c r="E66" s="3"/>
      <c r="F66" s="3"/>
      <c r="G66" s="4"/>
      <c r="H66" s="54">
        <f>I66/5933.6</f>
        <v>0.4112174733719833</v>
      </c>
      <c r="I66" s="47">
        <f>J66/12</f>
        <v>2440</v>
      </c>
      <c r="J66" s="32">
        <v>29280</v>
      </c>
      <c r="K66" s="1"/>
    </row>
    <row r="67" spans="3:11" ht="15">
      <c r="C67" s="11"/>
      <c r="D67" s="14" t="s">
        <v>75</v>
      </c>
      <c r="E67" s="3"/>
      <c r="F67" s="3"/>
      <c r="G67" s="4"/>
      <c r="H67" s="54">
        <v>0.1</v>
      </c>
      <c r="I67" s="47">
        <v>593.36</v>
      </c>
      <c r="J67" s="32">
        <f>I67*12</f>
        <v>7120.32</v>
      </c>
      <c r="K67" s="1"/>
    </row>
    <row r="68" spans="3:12" ht="15">
      <c r="C68" s="11"/>
      <c r="D68" s="2" t="s">
        <v>48</v>
      </c>
      <c r="E68" s="3"/>
      <c r="F68" s="3"/>
      <c r="G68" s="4"/>
      <c r="H68" s="54">
        <f>I68/5933.6</f>
        <v>0.49155094153071766</v>
      </c>
      <c r="I68" s="47">
        <f>J68/12</f>
        <v>2916.6666666666665</v>
      </c>
      <c r="J68" s="32">
        <v>35000</v>
      </c>
      <c r="K68" s="1"/>
      <c r="L68" s="35"/>
    </row>
    <row r="69" spans="3:11" ht="15">
      <c r="C69" s="20" t="s">
        <v>49</v>
      </c>
      <c r="D69" s="26" t="s">
        <v>51</v>
      </c>
      <c r="E69" s="21"/>
      <c r="F69" s="21"/>
      <c r="G69" s="27"/>
      <c r="H69" s="56"/>
      <c r="I69" s="49"/>
      <c r="J69" s="33"/>
      <c r="K69" s="1"/>
    </row>
    <row r="70" spans="3:11" ht="15">
      <c r="C70" s="23"/>
      <c r="D70" s="28"/>
      <c r="E70" s="24"/>
      <c r="F70" s="24"/>
      <c r="G70" s="29"/>
      <c r="H70" s="53"/>
      <c r="I70" s="50"/>
      <c r="J70" s="34"/>
      <c r="K70" s="1"/>
    </row>
    <row r="71" spans="3:11" ht="15">
      <c r="C71" s="11" t="s">
        <v>50</v>
      </c>
      <c r="D71" s="2" t="s">
        <v>52</v>
      </c>
      <c r="E71" s="3"/>
      <c r="F71" s="3"/>
      <c r="G71" s="4"/>
      <c r="H71" s="54">
        <f>I71/5933.6</f>
        <v>0.7724371938339849</v>
      </c>
      <c r="I71" s="47">
        <f>J71/12</f>
        <v>4583.333333333333</v>
      </c>
      <c r="J71" s="32">
        <v>55000</v>
      </c>
      <c r="K71" s="1"/>
    </row>
    <row r="72" spans="3:11" ht="15">
      <c r="C72" s="11" t="s">
        <v>53</v>
      </c>
      <c r="D72" s="2" t="s">
        <v>54</v>
      </c>
      <c r="E72" s="3"/>
      <c r="F72" s="3"/>
      <c r="G72" s="4"/>
      <c r="H72" s="54">
        <f>I72/5933.6</f>
        <v>0.6319940676823513</v>
      </c>
      <c r="I72" s="47">
        <f>J72/12</f>
        <v>3750</v>
      </c>
      <c r="J72" s="32">
        <v>45000</v>
      </c>
      <c r="K72" s="1"/>
    </row>
    <row r="73" spans="3:11" ht="15">
      <c r="C73" s="20" t="s">
        <v>55</v>
      </c>
      <c r="D73" s="26" t="s">
        <v>56</v>
      </c>
      <c r="E73" s="21"/>
      <c r="F73" s="21"/>
      <c r="G73" s="27"/>
      <c r="H73" s="56">
        <f>I73/5933.6</f>
        <v>1.516785762437643</v>
      </c>
      <c r="I73" s="49">
        <f>J73/12</f>
        <v>9000</v>
      </c>
      <c r="J73" s="33">
        <v>108000</v>
      </c>
      <c r="K73" s="1"/>
    </row>
    <row r="74" spans="3:11" ht="15">
      <c r="C74" s="23"/>
      <c r="D74" s="28"/>
      <c r="E74" s="24"/>
      <c r="F74" s="24"/>
      <c r="G74" s="29"/>
      <c r="H74" s="53"/>
      <c r="I74" s="50"/>
      <c r="J74" s="34"/>
      <c r="K74" s="1"/>
    </row>
    <row r="75" spans="3:11" ht="15">
      <c r="C75" s="20" t="s">
        <v>57</v>
      </c>
      <c r="D75" s="21" t="s">
        <v>58</v>
      </c>
      <c r="E75" s="21"/>
      <c r="F75" s="21"/>
      <c r="G75" s="27"/>
      <c r="H75" s="56"/>
      <c r="I75" s="49"/>
      <c r="J75" s="33"/>
      <c r="K75" s="1"/>
    </row>
    <row r="76" spans="3:11" ht="15">
      <c r="C76" s="23"/>
      <c r="D76" s="24"/>
      <c r="E76" s="24"/>
      <c r="F76" s="24"/>
      <c r="G76" s="29"/>
      <c r="H76" s="53">
        <f>I76/5933.6</f>
        <v>1.4044312615163363</v>
      </c>
      <c r="I76" s="50">
        <f>J76/12</f>
        <v>8333.333333333334</v>
      </c>
      <c r="J76" s="34">
        <v>100000</v>
      </c>
      <c r="K76" s="1"/>
    </row>
    <row r="77" spans="3:11" ht="15">
      <c r="C77" s="20" t="s">
        <v>59</v>
      </c>
      <c r="D77" s="21" t="s">
        <v>60</v>
      </c>
      <c r="E77" s="21"/>
      <c r="F77" s="21"/>
      <c r="G77" s="27"/>
      <c r="H77" s="56"/>
      <c r="I77" s="33">
        <v>15485</v>
      </c>
      <c r="J77" s="33">
        <v>185820</v>
      </c>
      <c r="K77" s="1"/>
    </row>
    <row r="78" spans="3:12" ht="15">
      <c r="C78" s="23"/>
      <c r="D78" s="24"/>
      <c r="E78" s="24"/>
      <c r="F78" s="24"/>
      <c r="G78" s="29"/>
      <c r="H78" s="53"/>
      <c r="I78" s="25"/>
      <c r="J78" s="34"/>
      <c r="K78" s="1"/>
      <c r="L78" s="35"/>
    </row>
    <row r="79" spans="3:12" ht="15">
      <c r="C79" s="20" t="s">
        <v>61</v>
      </c>
      <c r="D79" s="21" t="s">
        <v>65</v>
      </c>
      <c r="E79" s="21"/>
      <c r="F79" s="21"/>
      <c r="G79" s="27"/>
      <c r="H79" s="22"/>
      <c r="I79" s="22"/>
      <c r="J79" s="33"/>
      <c r="K79" s="1"/>
      <c r="L79" s="35"/>
    </row>
    <row r="80" spans="3:11" ht="15">
      <c r="C80" s="23"/>
      <c r="D80" s="24" t="s">
        <v>66</v>
      </c>
      <c r="E80" s="24"/>
      <c r="F80" s="24"/>
      <c r="G80" s="29"/>
      <c r="H80" s="34"/>
      <c r="I80" s="34">
        <f>J80/12</f>
        <v>33883.333333333336</v>
      </c>
      <c r="J80" s="34">
        <v>406600</v>
      </c>
      <c r="K80" s="1"/>
    </row>
    <row r="81" spans="3:11" ht="15">
      <c r="C81" s="23" t="s">
        <v>80</v>
      </c>
      <c r="D81" s="24" t="s">
        <v>87</v>
      </c>
      <c r="E81" s="24"/>
      <c r="F81" s="24"/>
      <c r="G81" s="29"/>
      <c r="H81" s="45"/>
      <c r="I81" s="34">
        <f>J81/12</f>
        <v>2596.6666666666665</v>
      </c>
      <c r="J81" s="34">
        <v>31160</v>
      </c>
      <c r="K81" s="1"/>
    </row>
    <row r="82" spans="3:11" ht="15">
      <c r="C82" s="17" t="s">
        <v>85</v>
      </c>
      <c r="D82" s="38" t="s">
        <v>64</v>
      </c>
      <c r="E82" s="18"/>
      <c r="F82" s="18"/>
      <c r="G82" s="39"/>
      <c r="H82" s="39"/>
      <c r="I82" s="19">
        <f>J82/12</f>
        <v>3040</v>
      </c>
      <c r="J82" s="31">
        <v>36480</v>
      </c>
      <c r="K82" s="1"/>
    </row>
    <row r="83" spans="3:11" ht="15.75" thickBot="1">
      <c r="C83" s="17" t="s">
        <v>86</v>
      </c>
      <c r="D83" s="26" t="s">
        <v>81</v>
      </c>
      <c r="E83" s="21"/>
      <c r="F83" s="21"/>
      <c r="G83" s="27"/>
      <c r="H83" s="27"/>
      <c r="I83" s="19">
        <f>H6*H88</f>
        <v>53817.75200000001</v>
      </c>
      <c r="J83" s="31">
        <v>615907.68</v>
      </c>
      <c r="K83" s="1"/>
    </row>
    <row r="84" spans="3:14" ht="17.25" thickBot="1" thickTop="1">
      <c r="C84" s="61"/>
      <c r="D84" s="67" t="s">
        <v>89</v>
      </c>
      <c r="E84" s="68"/>
      <c r="F84" s="68"/>
      <c r="G84" s="69"/>
      <c r="H84" s="70"/>
      <c r="I84" s="4"/>
      <c r="J84" s="1"/>
      <c r="N84" s="42"/>
    </row>
    <row r="85" spans="3:13" ht="19.5" thickTop="1">
      <c r="C85" s="61"/>
      <c r="D85" s="71"/>
      <c r="E85" s="72"/>
      <c r="F85" s="72"/>
      <c r="G85" s="73" t="s">
        <v>76</v>
      </c>
      <c r="H85" s="80">
        <f>SUM(H23:H76)</f>
        <v>25.51278383555795</v>
      </c>
      <c r="I85" s="62"/>
      <c r="J85" s="43"/>
      <c r="K85" s="44"/>
      <c r="L85" s="44"/>
      <c r="M85" s="35"/>
    </row>
    <row r="86" spans="3:12" ht="18.75">
      <c r="C86" s="61"/>
      <c r="D86" s="74"/>
      <c r="E86" s="75"/>
      <c r="F86" s="75"/>
      <c r="G86" s="76" t="s">
        <v>79</v>
      </c>
      <c r="H86" s="81">
        <v>95</v>
      </c>
      <c r="I86" s="62"/>
      <c r="J86" s="43"/>
      <c r="K86" s="44"/>
      <c r="L86" s="44"/>
    </row>
    <row r="87" spans="3:13" ht="18.75">
      <c r="C87" s="61"/>
      <c r="D87" s="74"/>
      <c r="E87" s="75"/>
      <c r="F87" s="75"/>
      <c r="G87" s="76" t="s">
        <v>77</v>
      </c>
      <c r="H87" s="81">
        <v>40</v>
      </c>
      <c r="I87" s="62"/>
      <c r="J87" s="43"/>
      <c r="K87" s="44"/>
      <c r="L87" s="44"/>
      <c r="M87" s="35"/>
    </row>
    <row r="88" spans="3:12" ht="18.75">
      <c r="C88" s="61"/>
      <c r="D88" s="74"/>
      <c r="E88" s="75"/>
      <c r="F88" s="75"/>
      <c r="G88" s="76" t="s">
        <v>90</v>
      </c>
      <c r="H88" s="82">
        <v>9.07</v>
      </c>
      <c r="I88" s="62"/>
      <c r="J88" s="32"/>
      <c r="K88" s="35"/>
      <c r="L88" s="35"/>
    </row>
    <row r="89" spans="3:13" ht="18.75">
      <c r="C89" s="61"/>
      <c r="D89" s="74"/>
      <c r="E89" s="75"/>
      <c r="F89" s="75"/>
      <c r="G89" s="76" t="s">
        <v>91</v>
      </c>
      <c r="H89" s="80">
        <f>I80/76</f>
        <v>445.83333333333337</v>
      </c>
      <c r="I89" s="62"/>
      <c r="J89" s="32"/>
      <c r="K89" s="35"/>
      <c r="L89" s="35"/>
      <c r="M89" s="35"/>
    </row>
    <row r="90" spans="3:12" ht="19.5" thickBot="1">
      <c r="C90" s="61"/>
      <c r="D90" s="77"/>
      <c r="E90" s="78"/>
      <c r="F90" s="78"/>
      <c r="G90" s="79" t="s">
        <v>92</v>
      </c>
      <c r="H90" s="83">
        <f>I81/76</f>
        <v>34.166666666666664</v>
      </c>
      <c r="I90" s="62"/>
      <c r="J90" s="32"/>
      <c r="K90" s="35"/>
      <c r="L90" s="35"/>
    </row>
    <row r="91" spans="3:13" ht="16.5" thickTop="1">
      <c r="C91" s="11"/>
      <c r="D91" s="63"/>
      <c r="E91" s="64"/>
      <c r="F91" s="64"/>
      <c r="G91" s="65"/>
      <c r="H91" s="66"/>
      <c r="I91" s="40"/>
      <c r="J91" s="40"/>
      <c r="K91" s="35"/>
      <c r="L91" s="35"/>
      <c r="M91" s="35"/>
    </row>
    <row r="92" spans="3:10" ht="15">
      <c r="C92" s="1"/>
      <c r="D92" s="2"/>
      <c r="E92" s="3"/>
      <c r="F92" s="3"/>
      <c r="G92" s="4"/>
      <c r="H92" s="1"/>
      <c r="I92" s="1"/>
      <c r="J92" s="32"/>
    </row>
    <row r="93" spans="3:10" ht="15">
      <c r="C93" s="1"/>
      <c r="D93" s="2"/>
      <c r="E93" s="3"/>
      <c r="F93" s="3"/>
      <c r="G93" s="4"/>
      <c r="H93" s="1"/>
      <c r="I93" s="1"/>
      <c r="J93" s="1"/>
    </row>
    <row r="94" spans="3:10" ht="15">
      <c r="C94" s="1"/>
      <c r="D94" s="2"/>
      <c r="E94" s="3"/>
      <c r="F94" s="3"/>
      <c r="G94" s="4"/>
      <c r="H94" s="1"/>
      <c r="I94" s="1"/>
      <c r="J94" s="1"/>
    </row>
    <row r="95" spans="3:10" ht="15">
      <c r="C95" s="1"/>
      <c r="D95" s="2"/>
      <c r="E95" s="3"/>
      <c r="F95" s="3"/>
      <c r="G95" s="4"/>
      <c r="H95" s="1"/>
      <c r="I95" s="1"/>
      <c r="J95" s="1"/>
    </row>
    <row r="96" spans="3:10" ht="15">
      <c r="C96" s="1"/>
      <c r="D96" s="2"/>
      <c r="E96" s="3"/>
      <c r="F96" s="3"/>
      <c r="G96" s="4"/>
      <c r="H96" s="1"/>
      <c r="I96" s="1"/>
      <c r="J96" s="1"/>
    </row>
    <row r="97" spans="3:10" ht="15">
      <c r="C97" s="1"/>
      <c r="D97" s="2"/>
      <c r="E97" s="3"/>
      <c r="F97" s="3"/>
      <c r="G97" s="4"/>
      <c r="H97" s="1"/>
      <c r="I97" s="1"/>
      <c r="J97" s="1"/>
    </row>
    <row r="98" spans="3:10" ht="15">
      <c r="C98" s="1"/>
      <c r="D98" s="2"/>
      <c r="E98" s="3"/>
      <c r="F98" s="3"/>
      <c r="G98" s="4"/>
      <c r="H98" s="1"/>
      <c r="I98" s="1"/>
      <c r="J98" s="1"/>
    </row>
    <row r="99" spans="3:10" ht="15">
      <c r="C99" s="1"/>
      <c r="D99" s="2"/>
      <c r="E99" s="3"/>
      <c r="F99" s="3"/>
      <c r="G99" s="4"/>
      <c r="H99" s="1"/>
      <c r="I99" s="1"/>
      <c r="J99" s="1"/>
    </row>
    <row r="100" spans="3:10" ht="15">
      <c r="C100" s="1"/>
      <c r="D100" s="2"/>
      <c r="E100" s="3"/>
      <c r="F100" s="3"/>
      <c r="G100" s="4"/>
      <c r="H100" s="1"/>
      <c r="I100" s="1"/>
      <c r="J100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9" r:id="rId1"/>
  <ignoredErrors>
    <ignoredError sqref="C29:C30 C33:C35 C38 C44 C71:C72 C50 C24:C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Andreeva</dc:creator>
  <cp:keywords/>
  <dc:description/>
  <cp:lastModifiedBy>Екатерина Любимова</cp:lastModifiedBy>
  <cp:lastPrinted>2018-02-11T14:54:11Z</cp:lastPrinted>
  <dcterms:created xsi:type="dcterms:W3CDTF">2017-12-06T10:06:17Z</dcterms:created>
  <dcterms:modified xsi:type="dcterms:W3CDTF">2018-02-18T20:11:20Z</dcterms:modified>
  <cp:category/>
  <cp:version/>
  <cp:contentType/>
  <cp:contentStatus/>
</cp:coreProperties>
</file>