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SheetTabs="0" xWindow="0" yWindow="0" windowWidth="20730" windowHeight="850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J39" i="1" l="1"/>
  <c r="J40" i="1"/>
  <c r="J41" i="1"/>
  <c r="J42" i="1"/>
  <c r="H40" i="1"/>
  <c r="H39" i="1"/>
  <c r="H41" i="1"/>
  <c r="H42" i="1"/>
  <c r="H45" i="1"/>
  <c r="G45" i="1"/>
  <c r="J45" i="1"/>
  <c r="D12" i="1"/>
  <c r="H44" i="1"/>
  <c r="H43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M42" i="1"/>
  <c r="M41" i="1"/>
  <c r="M40" i="1"/>
  <c r="M39" i="1"/>
  <c r="J44" i="1"/>
  <c r="J43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C45" i="1"/>
  <c r="D45" i="1"/>
  <c r="E45" i="1"/>
  <c r="F45" i="1"/>
  <c r="I44" i="1"/>
  <c r="I4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45" i="1"/>
  <c r="K45" i="1"/>
  <c r="N44" i="1"/>
  <c r="M44" i="1"/>
  <c r="N43" i="1"/>
  <c r="M43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45" i="1"/>
  <c r="M45" i="1"/>
  <c r="I19" i="1"/>
  <c r="J19" i="1"/>
</calcChain>
</file>

<file path=xl/sharedStrings.xml><?xml version="1.0" encoding="utf-8"?>
<sst xmlns="http://schemas.openxmlformats.org/spreadsheetml/2006/main" count="130" uniqueCount="118">
  <si>
    <t xml:space="preserve">многоквартирном доме </t>
  </si>
  <si>
    <t xml:space="preserve">в соответствии с его долей в праве общей собственности </t>
  </si>
  <si>
    <t xml:space="preserve">в соответствии с долей в праве общей собственности </t>
  </si>
  <si>
    <t>в соответствии с принятой сметой</t>
  </si>
  <si>
    <t xml:space="preserve">приложение к протоколу </t>
  </si>
  <si>
    <t>ежемесячно домофоны</t>
  </si>
  <si>
    <t>40,0 руб.*24 квартир=960,0</t>
  </si>
  <si>
    <t>собрания членов ТСЖ</t>
  </si>
  <si>
    <t>ежемесячно содержание и экспл.</t>
  </si>
  <si>
    <t>21,26 руб.*1621,6 кв.м.=34475,22</t>
  </si>
  <si>
    <t>текущий ремонт</t>
  </si>
  <si>
    <t>2,22 руб.*1621,6 кв.м.=3599,95</t>
  </si>
  <si>
    <t xml:space="preserve">ежемесячно вывоз мусора </t>
  </si>
  <si>
    <t>55,70 руб.*55 чел.=3063,50</t>
  </si>
  <si>
    <t>ежемесячно кап. ремонт (с 01.05)</t>
  </si>
  <si>
    <t>8,30*1621,6=13459,28</t>
  </si>
  <si>
    <t xml:space="preserve">ежемесячно всего </t>
  </si>
  <si>
    <t>55557,95 в месяц</t>
  </si>
  <si>
    <t>итого за год</t>
  </si>
  <si>
    <t>капитальный ремонт</t>
  </si>
  <si>
    <t>общая площадь</t>
  </si>
  <si>
    <t>№ п/п</t>
  </si>
  <si>
    <t>ФИО</t>
  </si>
  <si>
    <t xml:space="preserve"> </t>
  </si>
  <si>
    <t>ПЛАТЕЖИ</t>
  </si>
  <si>
    <t>ВСЕГО В МЕСЯЦ</t>
  </si>
  <si>
    <t>ИТОГО</t>
  </si>
  <si>
    <t>жилая</t>
  </si>
  <si>
    <t>доля</t>
  </si>
  <si>
    <t>размер</t>
  </si>
  <si>
    <t>Л/СЧЕТ</t>
  </si>
  <si>
    <t xml:space="preserve"> Содер. и эксп. дома</t>
  </si>
  <si>
    <t>Домофон</t>
  </si>
  <si>
    <t>ТЕКУЩ. РЕМОНТ</t>
  </si>
  <si>
    <t>Транспортировка ТБО</t>
  </si>
  <si>
    <t>ЗА ГОД</t>
  </si>
  <si>
    <t>площадь</t>
  </si>
  <si>
    <t>в общ.собст.</t>
  </si>
  <si>
    <t>доли в %</t>
  </si>
  <si>
    <t>21</t>
  </si>
  <si>
    <t>Седов Иван Юрьевич</t>
  </si>
  <si>
    <t>57,7/5927,7</t>
  </si>
  <si>
    <t>22</t>
  </si>
  <si>
    <t>Ильинский Сергей Анатольевич</t>
  </si>
  <si>
    <t>83/5927,7</t>
  </si>
  <si>
    <t>23</t>
  </si>
  <si>
    <t>Шоц Юрий Гаврилович</t>
  </si>
  <si>
    <t>84/5927,7</t>
  </si>
  <si>
    <t>26</t>
  </si>
  <si>
    <t>Казиник Сергей Игоревич</t>
  </si>
  <si>
    <t>62,2/5927,7</t>
  </si>
  <si>
    <t>29</t>
  </si>
  <si>
    <t>Гаврилова Елена Викторовна</t>
  </si>
  <si>
    <t>40,8/5927,7</t>
  </si>
  <si>
    <t>31</t>
  </si>
  <si>
    <t>Андрейченков Георгий Сергеевич</t>
  </si>
  <si>
    <t>83,4/5927,7</t>
  </si>
  <si>
    <t>32</t>
  </si>
  <si>
    <t>Соловьев Владислав Александрович</t>
  </si>
  <si>
    <t>58,9/5927,7</t>
  </si>
  <si>
    <t>33</t>
  </si>
  <si>
    <t>Шевченков Роман Юрьевич</t>
  </si>
  <si>
    <t>40,2/5927,7</t>
  </si>
  <si>
    <t>36</t>
  </si>
  <si>
    <t>Попова Жанна Владимировна</t>
  </si>
  <si>
    <t>116,8/5927,7</t>
  </si>
  <si>
    <t>39</t>
  </si>
  <si>
    <t>Камшилина Вера Владимировна</t>
  </si>
  <si>
    <t>63,2/5927,7</t>
  </si>
  <si>
    <t>42</t>
  </si>
  <si>
    <t>Ямскова Анна Михайловна</t>
  </si>
  <si>
    <t>82,1/5927,7</t>
  </si>
  <si>
    <t>43</t>
  </si>
  <si>
    <t>Бубенцева Нина Яковлевна</t>
  </si>
  <si>
    <t>64,3/5927,7</t>
  </si>
  <si>
    <t>44</t>
  </si>
  <si>
    <t>Сидельцев Александр Валентинович</t>
  </si>
  <si>
    <t>61,3/5927,7</t>
  </si>
  <si>
    <t>45</t>
  </si>
  <si>
    <t>Голосова Елена Андреевна</t>
  </si>
  <si>
    <t>83,8/5927,7</t>
  </si>
  <si>
    <t>46</t>
  </si>
  <si>
    <t>Константинов Юрий Андреевич</t>
  </si>
  <si>
    <t>63,8/5927,7</t>
  </si>
  <si>
    <t>48</t>
  </si>
  <si>
    <t>Моисейчик Галина Борисовна</t>
  </si>
  <si>
    <t>49</t>
  </si>
  <si>
    <t>Сазонова Вера Владимировна</t>
  </si>
  <si>
    <t>63,3/5927,7</t>
  </si>
  <si>
    <t>54</t>
  </si>
  <si>
    <t>Довбня Александр Николаевич</t>
  </si>
  <si>
    <t>40,9/5927,7</t>
  </si>
  <si>
    <t>55</t>
  </si>
  <si>
    <t>Отмахов Александр Николаевич</t>
  </si>
  <si>
    <t>57</t>
  </si>
  <si>
    <t>Хлопонин Дмитрий Игоревич</t>
  </si>
  <si>
    <t>64,2/5927,7</t>
  </si>
  <si>
    <t>64</t>
  </si>
  <si>
    <t>Петрушина Людмила Васильевна</t>
  </si>
  <si>
    <t>61,6/5927,7</t>
  </si>
  <si>
    <t>66</t>
  </si>
  <si>
    <t>Темиргалиева Людм. Владим-на</t>
  </si>
  <si>
    <r>
      <rPr>
        <b/>
        <sz val="5"/>
        <rFont val="Calibri"/>
        <family val="2"/>
        <charset val="204"/>
      </rPr>
      <t>(¼ от 107,6 кв.м.)</t>
    </r>
    <r>
      <rPr>
        <b/>
        <sz val="8"/>
        <rFont val="Calibri"/>
        <family val="2"/>
        <charset val="204"/>
      </rPr>
      <t>26,90</t>
    </r>
  </si>
  <si>
    <t>26,9/5927,7</t>
  </si>
  <si>
    <t>Темиргалиев Малик Нариманович</t>
  </si>
  <si>
    <t>Темиргалиева Лолла Маликовна</t>
  </si>
  <si>
    <t>Темиргалиев Руслан Маликович</t>
  </si>
  <si>
    <t>69</t>
  </si>
  <si>
    <t>Григорьева Ирина Борисовна</t>
  </si>
  <si>
    <t>40,7/5927,7</t>
  </si>
  <si>
    <t>73</t>
  </si>
  <si>
    <t>Шмакова Марина Вячеславовна</t>
  </si>
  <si>
    <t>40,5/5927,7</t>
  </si>
  <si>
    <t>на общее имущество в многоквартирном доме на 2017 год.</t>
  </si>
  <si>
    <t>от "____"_______________2017 Г.</t>
  </si>
  <si>
    <t xml:space="preserve">Взнос на капитальный ремонт </t>
  </si>
  <si>
    <t xml:space="preserve">с кап.ремонтом </t>
  </si>
  <si>
    <t xml:space="preserve">Размер платы за содержание и ремонт общего имущества для собственников (не членов ТСЖ) помещений 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</si>
</sst>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5"/>
      <name val="Arial"/>
      <family val="2"/>
      <charset val="204"/>
    </font>
    <font>
      <b/>
      <sz val="8"/>
      <name val="Calibri"/>
      <family val="2"/>
      <charset val="204"/>
    </font>
    <font>
      <b/>
      <sz val="5"/>
      <name val="Calibri"/>
      <family val="2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2" fillId="0" borderId="0"/>
  </cellStyleXfs>
  <cellXfs count="67"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2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Alignment="1"/>
    <xf numFmtId="0" fontId="0" fillId="0" borderId="10" xfId="0" applyBorder="1" applyAlignment="1"/>
    <xf numFmtId="2" fontId="1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7" fillId="0" borderId="0" xfId="0" applyFont="1" applyAlignment="1"/>
    <xf numFmtId="0" fontId="0" fillId="0" borderId="0" xfId="0" applyFont="1" applyAlignment="1"/>
    <xf numFmtId="0" fontId="8" fillId="0" borderId="7" xfId="0" applyFont="1" applyBorder="1" applyAlignment="1"/>
    <xf numFmtId="0" fontId="9" fillId="0" borderId="20" xfId="0" applyFont="1" applyBorder="1" applyAlignment="1"/>
    <xf numFmtId="2" fontId="8" fillId="0" borderId="21" xfId="0" applyNumberFormat="1" applyFont="1" applyBorder="1" applyAlignment="1"/>
    <xf numFmtId="0" fontId="0" fillId="0" borderId="7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8" fillId="0" borderId="20" xfId="0" applyFont="1" applyBorder="1" applyAlignment="1"/>
    <xf numFmtId="2" fontId="11" fillId="0" borderId="21" xfId="0" applyNumberFormat="1" applyFont="1" applyBorder="1" applyAlignment="1"/>
    <xf numFmtId="0" fontId="10" fillId="0" borderId="7" xfId="1" applyFont="1" applyBorder="1" applyAlignment="1">
      <alignment horizontal="left" vertical="center" wrapText="1"/>
    </xf>
    <xf numFmtId="0" fontId="4" fillId="0" borderId="20" xfId="0" applyFont="1" applyBorder="1" applyAlignment="1"/>
    <xf numFmtId="0" fontId="0" fillId="0" borderId="0" xfId="0" applyBorder="1" applyAlignment="1"/>
    <xf numFmtId="0" fontId="4" fillId="0" borderId="0" xfId="0" applyFont="1" applyBorder="1" applyAlignment="1"/>
    <xf numFmtId="2" fontId="3" fillId="3" borderId="7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/>
    <xf numFmtId="0" fontId="3" fillId="3" borderId="9" xfId="0" applyFont="1" applyFill="1" applyBorder="1" applyAlignment="1">
      <alignment horizontal="right"/>
    </xf>
    <xf numFmtId="2" fontId="8" fillId="0" borderId="22" xfId="0" applyNumberFormat="1" applyFont="1" applyBorder="1" applyAlignment="1"/>
    <xf numFmtId="2" fontId="8" fillId="0" borderId="23" xfId="0" applyNumberFormat="1" applyFont="1" applyBorder="1" applyAlignment="1"/>
    <xf numFmtId="2" fontId="1" fillId="0" borderId="21" xfId="0" applyNumberFormat="1" applyFont="1" applyBorder="1" applyAlignment="1">
      <alignment horizontal="right"/>
    </xf>
    <xf numFmtId="0" fontId="13" fillId="0" borderId="0" xfId="0" applyFont="1" applyBorder="1" applyAlignment="1"/>
    <xf numFmtId="0" fontId="0" fillId="0" borderId="25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3" borderId="24" xfId="0" applyFont="1" applyFill="1" applyBorder="1" applyAlignment="1">
      <alignment vertical="top"/>
    </xf>
    <xf numFmtId="49" fontId="17" fillId="0" borderId="9" xfId="1" applyNumberFormat="1" applyFont="1" applyFill="1" applyBorder="1"/>
    <xf numFmtId="2" fontId="1" fillId="0" borderId="29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2" borderId="30" xfId="0" applyNumberFormat="1" applyFont="1" applyFill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0" fillId="0" borderId="28" xfId="0" applyBorder="1" applyAlignment="1"/>
    <xf numFmtId="2" fontId="0" fillId="0" borderId="28" xfId="0" applyNumberFormat="1" applyBorder="1" applyAlignment="1"/>
    <xf numFmtId="2" fontId="3" fillId="0" borderId="28" xfId="0" applyNumberFormat="1" applyFont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2" borderId="0" xfId="0" applyFont="1" applyFill="1" applyAlignment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B1" zoomScale="115" zoomScaleNormal="115" workbookViewId="0">
      <selection activeCell="C3" sqref="C3"/>
    </sheetView>
  </sheetViews>
  <sheetFormatPr defaultRowHeight="11.25" x14ac:dyDescent="0.2"/>
  <cols>
    <col min="1" max="1" width="7" customWidth="1"/>
    <col min="2" max="2" width="37.1640625" customWidth="1"/>
    <col min="3" max="3" width="12.6640625" customWidth="1"/>
    <col min="4" max="4" width="10.5" customWidth="1"/>
    <col min="5" max="5" width="11" customWidth="1"/>
    <col min="6" max="6" width="12.6640625" customWidth="1"/>
    <col min="7" max="7" width="11.5" customWidth="1"/>
    <col min="8" max="8" width="12.5" customWidth="1"/>
    <col min="9" max="9" width="12.6640625" hidden="1" customWidth="1"/>
    <col min="10" max="10" width="12.1640625" customWidth="1"/>
    <col min="11" max="11" width="14.6640625" customWidth="1"/>
    <col min="12" max="12" width="12.6640625" customWidth="1"/>
    <col min="13" max="13" width="9.83203125" customWidth="1"/>
    <col min="14" max="14" width="12.6640625" customWidth="1"/>
    <col min="15" max="254" width="10.5" customWidth="1"/>
  </cols>
  <sheetData>
    <row r="1" spans="1:15" ht="18.75" x14ac:dyDescent="0.3">
      <c r="A1" s="23"/>
      <c r="B1" s="24" t="s">
        <v>117</v>
      </c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</row>
    <row r="2" spans="1:15" ht="18.75" x14ac:dyDescent="0.3">
      <c r="A2" s="23"/>
      <c r="B2" s="26" t="s">
        <v>0</v>
      </c>
      <c r="C2" s="27" t="s">
        <v>1</v>
      </c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</row>
    <row r="3" spans="1:15" ht="18.75" x14ac:dyDescent="0.3">
      <c r="A3" s="23"/>
      <c r="B3" s="28"/>
      <c r="C3" s="28" t="s">
        <v>113</v>
      </c>
      <c r="D3" s="28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</row>
    <row r="4" spans="1:15" ht="18.75" x14ac:dyDescent="0.3">
      <c r="A4" s="23"/>
      <c r="B4" s="28"/>
      <c r="C4" s="28"/>
      <c r="D4" s="28"/>
      <c r="E4" s="24"/>
      <c r="F4" s="24"/>
      <c r="G4" s="25"/>
      <c r="H4" s="25"/>
      <c r="I4" s="25"/>
      <c r="J4" s="25"/>
      <c r="K4" s="25"/>
      <c r="L4" s="25"/>
      <c r="M4" s="25"/>
      <c r="N4" s="25"/>
      <c r="O4" s="25"/>
    </row>
    <row r="5" spans="1:15" ht="18.75" x14ac:dyDescent="0.3">
      <c r="A5" s="23"/>
      <c r="B5" s="49" t="s">
        <v>2</v>
      </c>
      <c r="C5" s="28"/>
      <c r="D5" s="28"/>
      <c r="E5" s="24"/>
      <c r="F5" s="29" t="s">
        <v>3</v>
      </c>
      <c r="G5" s="25"/>
      <c r="H5" s="25"/>
      <c r="I5" s="25"/>
      <c r="J5" s="25"/>
      <c r="K5" s="65" t="s">
        <v>4</v>
      </c>
      <c r="L5" s="65"/>
      <c r="M5" s="65"/>
      <c r="N5" s="30"/>
      <c r="O5" s="30"/>
    </row>
    <row r="6" spans="1:15" ht="12.75" x14ac:dyDescent="0.2">
      <c r="A6" s="23"/>
      <c r="B6" s="31" t="s">
        <v>5</v>
      </c>
      <c r="C6" s="32"/>
      <c r="D6" s="46">
        <v>960</v>
      </c>
      <c r="F6" s="34" t="s">
        <v>6</v>
      </c>
      <c r="G6" s="35"/>
      <c r="H6" s="36"/>
      <c r="K6" s="65" t="s">
        <v>7</v>
      </c>
      <c r="L6" s="65"/>
      <c r="M6" s="65"/>
      <c r="N6" s="30"/>
      <c r="O6" s="30"/>
    </row>
    <row r="7" spans="1:15" ht="12.75" x14ac:dyDescent="0.2">
      <c r="A7" s="23"/>
      <c r="B7" s="31" t="s">
        <v>8</v>
      </c>
      <c r="C7" s="37"/>
      <c r="D7" s="48">
        <v>34475.22</v>
      </c>
      <c r="F7" s="34" t="s">
        <v>9</v>
      </c>
      <c r="G7" s="35"/>
      <c r="H7" s="36"/>
      <c r="K7" s="65" t="s">
        <v>114</v>
      </c>
      <c r="L7" s="65"/>
      <c r="M7" s="65"/>
      <c r="N7" s="30"/>
      <c r="O7" s="30"/>
    </row>
    <row r="8" spans="1:15" ht="12.75" x14ac:dyDescent="0.2">
      <c r="A8" s="23"/>
      <c r="B8" s="31" t="s">
        <v>10</v>
      </c>
      <c r="C8" s="37"/>
      <c r="D8" s="48">
        <v>3599.95</v>
      </c>
      <c r="F8" s="34" t="s">
        <v>11</v>
      </c>
      <c r="G8" s="35"/>
      <c r="H8" s="36"/>
    </row>
    <row r="9" spans="1:15" ht="12.75" x14ac:dyDescent="0.2">
      <c r="A9" s="23"/>
      <c r="B9" s="31" t="s">
        <v>12</v>
      </c>
      <c r="C9" s="37"/>
      <c r="D9" s="48">
        <v>3063.5</v>
      </c>
      <c r="F9" s="34" t="s">
        <v>13</v>
      </c>
      <c r="G9" s="35"/>
      <c r="H9" s="36"/>
    </row>
    <row r="10" spans="1:15" ht="12.75" x14ac:dyDescent="0.2">
      <c r="A10" s="23"/>
      <c r="B10" s="31" t="s">
        <v>14</v>
      </c>
      <c r="C10" s="37"/>
      <c r="D10" s="48">
        <v>13459.28</v>
      </c>
      <c r="F10" s="34" t="s">
        <v>15</v>
      </c>
      <c r="G10" s="35"/>
      <c r="H10" s="36"/>
    </row>
    <row r="11" spans="1:15" ht="12.75" x14ac:dyDescent="0.2">
      <c r="A11" s="23"/>
      <c r="B11" s="31" t="s">
        <v>16</v>
      </c>
      <c r="C11" s="37"/>
      <c r="D11" s="47">
        <v>55557.95</v>
      </c>
      <c r="F11" s="34" t="s">
        <v>17</v>
      </c>
      <c r="G11" s="35"/>
      <c r="H11" s="36"/>
    </row>
    <row r="12" spans="1:15" ht="12.75" x14ac:dyDescent="0.2">
      <c r="A12" s="23"/>
      <c r="B12" s="31" t="s">
        <v>18</v>
      </c>
      <c r="C12" s="44"/>
      <c r="D12" s="38">
        <f>J45*12+G45*12</f>
        <v>666695.87999999989</v>
      </c>
      <c r="F12" s="34"/>
      <c r="G12" s="35"/>
      <c r="H12" s="36"/>
    </row>
    <row r="13" spans="1:15" ht="12.75" x14ac:dyDescent="0.2">
      <c r="A13" s="23"/>
      <c r="B13" s="31" t="s">
        <v>19</v>
      </c>
      <c r="C13" s="37"/>
      <c r="D13" s="38">
        <v>94701.440000000002</v>
      </c>
      <c r="F13" s="34"/>
      <c r="G13" s="35"/>
      <c r="H13" s="36"/>
    </row>
    <row r="14" spans="1:15" ht="15" x14ac:dyDescent="0.25">
      <c r="A14" s="23"/>
      <c r="B14" s="39" t="s">
        <v>20</v>
      </c>
      <c r="C14" s="37"/>
      <c r="D14" s="33">
        <v>5927.7</v>
      </c>
      <c r="F14" s="34"/>
      <c r="G14" s="40"/>
      <c r="H14" s="36"/>
      <c r="I14" s="41"/>
      <c r="J14" s="41"/>
      <c r="K14" s="42"/>
      <c r="L14" s="42"/>
      <c r="M14" s="42"/>
      <c r="N14" s="41"/>
      <c r="O14" s="41"/>
    </row>
    <row r="15" spans="1:15" ht="12" thickBot="1" x14ac:dyDescent="0.25">
      <c r="A15" s="66"/>
      <c r="B15" s="66"/>
      <c r="D15" s="66"/>
      <c r="E15" s="66"/>
      <c r="F15" s="66"/>
    </row>
    <row r="16" spans="1:15" ht="23.25" thickBot="1" x14ac:dyDescent="0.25">
      <c r="A16" s="1" t="s">
        <v>21</v>
      </c>
      <c r="B16" s="2" t="s">
        <v>22</v>
      </c>
      <c r="C16" s="3" t="s">
        <v>23</v>
      </c>
      <c r="D16" s="3" t="s">
        <v>23</v>
      </c>
      <c r="E16" s="3" t="s">
        <v>24</v>
      </c>
      <c r="F16" s="3" t="s">
        <v>23</v>
      </c>
      <c r="G16" s="3" t="s">
        <v>23</v>
      </c>
      <c r="H16" s="15" t="s">
        <v>25</v>
      </c>
      <c r="I16" s="16" t="s">
        <v>26</v>
      </c>
      <c r="J16" s="15" t="s">
        <v>25</v>
      </c>
      <c r="K16" s="17" t="s">
        <v>27</v>
      </c>
      <c r="L16" s="18" t="s">
        <v>28</v>
      </c>
      <c r="M16" s="51" t="s">
        <v>29</v>
      </c>
      <c r="N16" s="18"/>
    </row>
    <row r="17" spans="1:14" ht="49.9" customHeight="1" thickBot="1" x14ac:dyDescent="0.25">
      <c r="A17" s="1" t="s">
        <v>30</v>
      </c>
      <c r="B17" s="2"/>
      <c r="C17" s="14" t="s">
        <v>31</v>
      </c>
      <c r="D17" s="4" t="s">
        <v>32</v>
      </c>
      <c r="E17" s="4" t="s">
        <v>33</v>
      </c>
      <c r="F17" s="4" t="s">
        <v>34</v>
      </c>
      <c r="G17" s="4" t="s">
        <v>115</v>
      </c>
      <c r="H17" s="19" t="s">
        <v>116</v>
      </c>
      <c r="I17" s="20" t="s">
        <v>35</v>
      </c>
      <c r="J17" s="50"/>
      <c r="K17" s="21" t="s">
        <v>36</v>
      </c>
      <c r="L17" s="22" t="s">
        <v>37</v>
      </c>
      <c r="M17" s="52" t="s">
        <v>38</v>
      </c>
      <c r="N17" s="22"/>
    </row>
    <row r="18" spans="1:14" s="11" customFormat="1" ht="11.25" customHeight="1" x14ac:dyDescent="0.2">
      <c r="A18" s="5" t="s">
        <v>39</v>
      </c>
      <c r="B18" s="6" t="s">
        <v>40</v>
      </c>
      <c r="C18" s="7">
        <v>1226.7</v>
      </c>
      <c r="D18" s="7">
        <v>40</v>
      </c>
      <c r="E18" s="7">
        <v>128.09</v>
      </c>
      <c r="F18" s="8">
        <v>55.7</v>
      </c>
      <c r="G18" s="7">
        <v>478.91</v>
      </c>
      <c r="H18" s="9">
        <v>1929.4</v>
      </c>
      <c r="I18" s="10">
        <f>H18*12</f>
        <v>23152.800000000003</v>
      </c>
      <c r="J18" s="7">
        <v>1450.49</v>
      </c>
      <c r="K18" s="7">
        <v>57.7</v>
      </c>
      <c r="L18" s="7" t="s">
        <v>41</v>
      </c>
      <c r="M18" s="7">
        <f>N18*100</f>
        <v>0.97339608954569234</v>
      </c>
      <c r="N18" s="10">
        <f t="shared" ref="N18:N38" si="0">K18/5927.7</f>
        <v>9.7339608954569237E-3</v>
      </c>
    </row>
    <row r="19" spans="1:14" s="11" customFormat="1" ht="11.25" customHeight="1" x14ac:dyDescent="0.2">
      <c r="A19" s="5" t="s">
        <v>42</v>
      </c>
      <c r="B19" s="6" t="s">
        <v>43</v>
      </c>
      <c r="C19" s="7">
        <v>1764.58</v>
      </c>
      <c r="D19" s="7">
        <v>40</v>
      </c>
      <c r="E19" s="7">
        <v>184.26</v>
      </c>
      <c r="F19" s="7">
        <v>111.4</v>
      </c>
      <c r="G19" s="7">
        <v>688.9</v>
      </c>
      <c r="H19" s="9">
        <f t="shared" ref="H19:H40" si="1">G19+F19+E19+D19+C19</f>
        <v>2789.14</v>
      </c>
      <c r="I19" s="10">
        <f t="shared" ref="I19:I44" si="2">H19*12</f>
        <v>33469.68</v>
      </c>
      <c r="J19" s="7">
        <f t="shared" ref="J19:J44" si="3">H19-G19</f>
        <v>2100.2399999999998</v>
      </c>
      <c r="K19" s="7">
        <v>83</v>
      </c>
      <c r="L19" s="7" t="s">
        <v>44</v>
      </c>
      <c r="M19" s="7">
        <f>N19*100</f>
        <v>1.400205813384618</v>
      </c>
      <c r="N19" s="10">
        <f t="shared" si="0"/>
        <v>1.400205813384618E-2</v>
      </c>
    </row>
    <row r="20" spans="1:14" s="11" customFormat="1" ht="11.25" customHeight="1" x14ac:dyDescent="0.2">
      <c r="A20" s="5" t="s">
        <v>45</v>
      </c>
      <c r="B20" s="6" t="s">
        <v>46</v>
      </c>
      <c r="C20" s="7">
        <v>1785.84</v>
      </c>
      <c r="D20" s="7">
        <v>40</v>
      </c>
      <c r="E20" s="7">
        <v>186.48</v>
      </c>
      <c r="F20" s="7">
        <v>55.7</v>
      </c>
      <c r="G20" s="7">
        <v>697.2</v>
      </c>
      <c r="H20" s="9">
        <f t="shared" si="1"/>
        <v>2765.2200000000003</v>
      </c>
      <c r="I20" s="10">
        <f t="shared" si="2"/>
        <v>33182.639999999999</v>
      </c>
      <c r="J20" s="7">
        <f t="shared" si="3"/>
        <v>2068.0200000000004</v>
      </c>
      <c r="K20" s="7">
        <v>84</v>
      </c>
      <c r="L20" s="7" t="s">
        <v>47</v>
      </c>
      <c r="M20" s="7">
        <f t="shared" ref="M20:M45" si="4">N20*100</f>
        <v>1.4170757629434689</v>
      </c>
      <c r="N20" s="10">
        <f t="shared" si="0"/>
        <v>1.4170757629434689E-2</v>
      </c>
    </row>
    <row r="21" spans="1:14" s="11" customFormat="1" ht="11.25" customHeight="1" x14ac:dyDescent="0.2">
      <c r="A21" s="5" t="s">
        <v>48</v>
      </c>
      <c r="B21" s="6" t="s">
        <v>49</v>
      </c>
      <c r="C21" s="7">
        <v>1322.37</v>
      </c>
      <c r="D21" s="7">
        <v>40</v>
      </c>
      <c r="E21" s="7">
        <v>138.08000000000001</v>
      </c>
      <c r="F21" s="7">
        <v>55.7</v>
      </c>
      <c r="G21" s="7">
        <v>516.26</v>
      </c>
      <c r="H21" s="9">
        <f t="shared" si="1"/>
        <v>2072.41</v>
      </c>
      <c r="I21" s="10">
        <f t="shared" si="2"/>
        <v>24868.92</v>
      </c>
      <c r="J21" s="7">
        <f t="shared" si="3"/>
        <v>1556.1499999999999</v>
      </c>
      <c r="K21" s="7">
        <v>62.2</v>
      </c>
      <c r="L21" s="7" t="s">
        <v>50</v>
      </c>
      <c r="M21" s="7">
        <f t="shared" si="4"/>
        <v>1.0493108625605212</v>
      </c>
      <c r="N21" s="10">
        <f t="shared" si="0"/>
        <v>1.0493108625605211E-2</v>
      </c>
    </row>
    <row r="22" spans="1:14" s="11" customFormat="1" ht="11.25" customHeight="1" x14ac:dyDescent="0.2">
      <c r="A22" s="5" t="s">
        <v>51</v>
      </c>
      <c r="B22" s="6" t="s">
        <v>52</v>
      </c>
      <c r="C22" s="7">
        <v>867.41</v>
      </c>
      <c r="D22" s="7">
        <v>40</v>
      </c>
      <c r="E22" s="7">
        <v>90.58</v>
      </c>
      <c r="F22" s="7">
        <v>55.7</v>
      </c>
      <c r="G22" s="7">
        <v>338.64</v>
      </c>
      <c r="H22" s="9">
        <f t="shared" si="1"/>
        <v>1392.33</v>
      </c>
      <c r="I22" s="10">
        <f t="shared" si="2"/>
        <v>16707.96</v>
      </c>
      <c r="J22" s="7">
        <f t="shared" si="3"/>
        <v>1053.69</v>
      </c>
      <c r="K22" s="7">
        <v>40.799999999999997</v>
      </c>
      <c r="L22" s="7" t="s">
        <v>53</v>
      </c>
      <c r="M22" s="7">
        <f t="shared" si="4"/>
        <v>0.68829394200111338</v>
      </c>
      <c r="N22" s="10">
        <f t="shared" si="0"/>
        <v>6.8829394200111338E-3</v>
      </c>
    </row>
    <row r="23" spans="1:14" s="11" customFormat="1" ht="11.25" customHeight="1" x14ac:dyDescent="0.2">
      <c r="A23" s="5" t="s">
        <v>54</v>
      </c>
      <c r="B23" s="6" t="s">
        <v>55</v>
      </c>
      <c r="C23" s="7">
        <v>1773.08</v>
      </c>
      <c r="D23" s="7">
        <v>40</v>
      </c>
      <c r="E23" s="7">
        <v>185.15</v>
      </c>
      <c r="F23" s="7">
        <v>111.4</v>
      </c>
      <c r="G23" s="7">
        <v>692.22</v>
      </c>
      <c r="H23" s="9">
        <f t="shared" si="1"/>
        <v>2801.85</v>
      </c>
      <c r="I23" s="10">
        <f t="shared" si="2"/>
        <v>33622.199999999997</v>
      </c>
      <c r="J23" s="7">
        <f t="shared" si="3"/>
        <v>2109.63</v>
      </c>
      <c r="K23" s="7">
        <v>83.4</v>
      </c>
      <c r="L23" s="7" t="s">
        <v>56</v>
      </c>
      <c r="M23" s="7">
        <f t="shared" si="4"/>
        <v>1.4069537932081584</v>
      </c>
      <c r="N23" s="10">
        <f t="shared" si="0"/>
        <v>1.4069537932081584E-2</v>
      </c>
    </row>
    <row r="24" spans="1:14" s="11" customFormat="1" ht="11.25" customHeight="1" x14ac:dyDescent="0.2">
      <c r="A24" s="5" t="s">
        <v>57</v>
      </c>
      <c r="B24" s="6" t="s">
        <v>58</v>
      </c>
      <c r="C24" s="7">
        <v>1252.21</v>
      </c>
      <c r="D24" s="7">
        <v>40</v>
      </c>
      <c r="E24" s="7">
        <v>130.76</v>
      </c>
      <c r="F24" s="7">
        <v>55.7</v>
      </c>
      <c r="G24" s="7">
        <v>488.87</v>
      </c>
      <c r="H24" s="9">
        <f t="shared" si="1"/>
        <v>1967.54</v>
      </c>
      <c r="I24" s="10">
        <f t="shared" si="2"/>
        <v>23610.48</v>
      </c>
      <c r="J24" s="7">
        <f t="shared" si="3"/>
        <v>1478.67</v>
      </c>
      <c r="K24" s="7">
        <v>58.9</v>
      </c>
      <c r="L24" s="7" t="s">
        <v>59</v>
      </c>
      <c r="M24" s="7">
        <f t="shared" si="4"/>
        <v>0.99364002901631332</v>
      </c>
      <c r="N24" s="10">
        <f t="shared" si="0"/>
        <v>9.9364002901631329E-3</v>
      </c>
    </row>
    <row r="25" spans="1:14" s="11" customFormat="1" ht="11.25" customHeight="1" x14ac:dyDescent="0.2">
      <c r="A25" s="5" t="s">
        <v>60</v>
      </c>
      <c r="B25" s="6" t="s">
        <v>61</v>
      </c>
      <c r="C25" s="7">
        <v>854.65</v>
      </c>
      <c r="D25" s="7">
        <v>40</v>
      </c>
      <c r="E25" s="7">
        <v>89.24</v>
      </c>
      <c r="F25" s="7">
        <v>222.8</v>
      </c>
      <c r="G25" s="7">
        <v>333.66</v>
      </c>
      <c r="H25" s="9">
        <f t="shared" si="1"/>
        <v>1540.35</v>
      </c>
      <c r="I25" s="10">
        <f t="shared" si="2"/>
        <v>18484.199999999997</v>
      </c>
      <c r="J25" s="7">
        <f t="shared" si="3"/>
        <v>1206.6899999999998</v>
      </c>
      <c r="K25" s="7">
        <v>40.200000000000003</v>
      </c>
      <c r="L25" s="7" t="s">
        <v>62</v>
      </c>
      <c r="M25" s="7">
        <f t="shared" si="4"/>
        <v>0.67817197226580306</v>
      </c>
      <c r="N25" s="10">
        <f t="shared" si="0"/>
        <v>6.7817197226580301E-3</v>
      </c>
    </row>
    <row r="26" spans="1:14" s="11" customFormat="1" ht="11.25" customHeight="1" x14ac:dyDescent="0.2">
      <c r="A26" s="5" t="s">
        <v>63</v>
      </c>
      <c r="B26" s="6" t="s">
        <v>64</v>
      </c>
      <c r="C26" s="7">
        <v>2483.17</v>
      </c>
      <c r="D26" s="7">
        <v>40</v>
      </c>
      <c r="E26" s="7">
        <v>259.3</v>
      </c>
      <c r="F26" s="7">
        <v>278.5</v>
      </c>
      <c r="G26" s="7">
        <v>969.44</v>
      </c>
      <c r="H26" s="9">
        <f t="shared" si="1"/>
        <v>4030.41</v>
      </c>
      <c r="I26" s="10">
        <f t="shared" si="2"/>
        <v>48364.92</v>
      </c>
      <c r="J26" s="7">
        <f t="shared" si="3"/>
        <v>3060.97</v>
      </c>
      <c r="K26" s="7">
        <v>116.8</v>
      </c>
      <c r="L26" s="7" t="s">
        <v>65</v>
      </c>
      <c r="M26" s="7">
        <f t="shared" si="4"/>
        <v>1.9704101084737757</v>
      </c>
      <c r="N26" s="10">
        <f t="shared" si="0"/>
        <v>1.9704101084737757E-2</v>
      </c>
    </row>
    <row r="27" spans="1:14" s="11" customFormat="1" ht="11.25" customHeight="1" x14ac:dyDescent="0.2">
      <c r="A27" s="5" t="s">
        <v>66</v>
      </c>
      <c r="B27" s="6" t="s">
        <v>67</v>
      </c>
      <c r="C27" s="7">
        <v>1343.63</v>
      </c>
      <c r="D27" s="7">
        <v>40</v>
      </c>
      <c r="E27" s="7">
        <v>140.30000000000001</v>
      </c>
      <c r="F27" s="7">
        <v>111.4</v>
      </c>
      <c r="G27" s="7">
        <v>524.55999999999995</v>
      </c>
      <c r="H27" s="9">
        <f t="shared" si="1"/>
        <v>2159.8900000000003</v>
      </c>
      <c r="I27" s="10">
        <f t="shared" si="2"/>
        <v>25918.680000000004</v>
      </c>
      <c r="J27" s="7">
        <f t="shared" si="3"/>
        <v>1635.3300000000004</v>
      </c>
      <c r="K27" s="7">
        <v>63.2</v>
      </c>
      <c r="L27" s="7" t="s">
        <v>68</v>
      </c>
      <c r="M27" s="7">
        <f t="shared" si="4"/>
        <v>1.0661808121193719</v>
      </c>
      <c r="N27" s="10">
        <f t="shared" si="0"/>
        <v>1.0661808121193718E-2</v>
      </c>
    </row>
    <row r="28" spans="1:14" s="11" customFormat="1" ht="11.25" customHeight="1" x14ac:dyDescent="0.2">
      <c r="A28" s="5" t="s">
        <v>69</v>
      </c>
      <c r="B28" s="6" t="s">
        <v>70</v>
      </c>
      <c r="C28" s="7">
        <v>1745.45</v>
      </c>
      <c r="D28" s="7">
        <v>40</v>
      </c>
      <c r="E28" s="7">
        <v>182.26</v>
      </c>
      <c r="F28" s="7">
        <v>167.1</v>
      </c>
      <c r="G28" s="7">
        <v>681.43</v>
      </c>
      <c r="H28" s="9">
        <f t="shared" si="1"/>
        <v>2816.24</v>
      </c>
      <c r="I28" s="10">
        <f t="shared" si="2"/>
        <v>33794.879999999997</v>
      </c>
      <c r="J28" s="7">
        <f t="shared" si="3"/>
        <v>2134.81</v>
      </c>
      <c r="K28" s="7">
        <v>82.1</v>
      </c>
      <c r="L28" s="7" t="s">
        <v>71</v>
      </c>
      <c r="M28" s="7">
        <f t="shared" si="4"/>
        <v>1.3850228587816522</v>
      </c>
      <c r="N28" s="10">
        <f t="shared" si="0"/>
        <v>1.3850228587816522E-2</v>
      </c>
    </row>
    <row r="29" spans="1:14" s="11" customFormat="1" ht="11.25" customHeight="1" x14ac:dyDescent="0.2">
      <c r="A29" s="5" t="s">
        <v>72</v>
      </c>
      <c r="B29" s="6" t="s">
        <v>73</v>
      </c>
      <c r="C29" s="7">
        <v>1367.02</v>
      </c>
      <c r="D29" s="7">
        <v>40</v>
      </c>
      <c r="E29" s="7">
        <v>142.75</v>
      </c>
      <c r="F29" s="7">
        <v>55.7</v>
      </c>
      <c r="G29" s="7">
        <v>533.69000000000005</v>
      </c>
      <c r="H29" s="9">
        <f t="shared" si="1"/>
        <v>2139.16</v>
      </c>
      <c r="I29" s="10">
        <f t="shared" si="2"/>
        <v>25669.919999999998</v>
      </c>
      <c r="J29" s="7">
        <f t="shared" si="3"/>
        <v>1605.4699999999998</v>
      </c>
      <c r="K29" s="7">
        <v>64.3</v>
      </c>
      <c r="L29" s="7" t="s">
        <v>74</v>
      </c>
      <c r="M29" s="7">
        <f t="shared" si="4"/>
        <v>1.0847377566341077</v>
      </c>
      <c r="N29" s="10">
        <f t="shared" si="0"/>
        <v>1.0847377566341077E-2</v>
      </c>
    </row>
    <row r="30" spans="1:14" s="11" customFormat="1" ht="11.25" customHeight="1" x14ac:dyDescent="0.2">
      <c r="A30" s="5" t="s">
        <v>75</v>
      </c>
      <c r="B30" s="6" t="s">
        <v>76</v>
      </c>
      <c r="C30" s="7">
        <v>1303.24</v>
      </c>
      <c r="D30" s="7">
        <v>40</v>
      </c>
      <c r="E30" s="7">
        <v>136.09</v>
      </c>
      <c r="F30" s="7">
        <v>222.8</v>
      </c>
      <c r="G30" s="7">
        <v>508.79</v>
      </c>
      <c r="H30" s="9">
        <f t="shared" si="1"/>
        <v>2210.92</v>
      </c>
      <c r="I30" s="10">
        <f t="shared" si="2"/>
        <v>26531.040000000001</v>
      </c>
      <c r="J30" s="7">
        <f t="shared" si="3"/>
        <v>1702.13</v>
      </c>
      <c r="K30" s="7">
        <v>61.3</v>
      </c>
      <c r="L30" s="7" t="s">
        <v>77</v>
      </c>
      <c r="M30" s="7">
        <f t="shared" si="4"/>
        <v>1.0341279079575552</v>
      </c>
      <c r="N30" s="10">
        <f t="shared" si="0"/>
        <v>1.0341279079575551E-2</v>
      </c>
    </row>
    <row r="31" spans="1:14" s="11" customFormat="1" ht="11.25" customHeight="1" x14ac:dyDescent="0.2">
      <c r="A31" s="5" t="s">
        <v>78</v>
      </c>
      <c r="B31" s="6" t="s">
        <v>79</v>
      </c>
      <c r="C31" s="7">
        <v>1781.59</v>
      </c>
      <c r="D31" s="7">
        <v>40</v>
      </c>
      <c r="E31" s="7">
        <v>186.04</v>
      </c>
      <c r="F31" s="7">
        <v>55.7</v>
      </c>
      <c r="G31" s="7">
        <v>695.54</v>
      </c>
      <c r="H31" s="9">
        <f t="shared" si="1"/>
        <v>2758.87</v>
      </c>
      <c r="I31" s="10">
        <f t="shared" si="2"/>
        <v>33106.44</v>
      </c>
      <c r="J31" s="7">
        <f t="shared" si="3"/>
        <v>2063.33</v>
      </c>
      <c r="K31" s="7">
        <v>83.8</v>
      </c>
      <c r="L31" s="7" t="s">
        <v>80</v>
      </c>
      <c r="M31" s="7">
        <f t="shared" si="4"/>
        <v>1.4137017730316985</v>
      </c>
      <c r="N31" s="10">
        <f t="shared" si="0"/>
        <v>1.4137017730316986E-2</v>
      </c>
    </row>
    <row r="32" spans="1:14" s="11" customFormat="1" ht="11.25" customHeight="1" x14ac:dyDescent="0.2">
      <c r="A32" s="5" t="s">
        <v>81</v>
      </c>
      <c r="B32" s="6" t="s">
        <v>82</v>
      </c>
      <c r="C32" s="7">
        <v>1356.39</v>
      </c>
      <c r="D32" s="7">
        <v>40</v>
      </c>
      <c r="E32" s="7">
        <v>141.63999999999999</v>
      </c>
      <c r="F32" s="7">
        <v>55.7</v>
      </c>
      <c r="G32" s="7">
        <v>529.54</v>
      </c>
      <c r="H32" s="9">
        <f t="shared" si="1"/>
        <v>2123.27</v>
      </c>
      <c r="I32" s="10">
        <f t="shared" si="2"/>
        <v>25479.239999999998</v>
      </c>
      <c r="J32" s="7">
        <f t="shared" si="3"/>
        <v>1593.73</v>
      </c>
      <c r="K32" s="7">
        <v>63.8</v>
      </c>
      <c r="L32" s="7" t="s">
        <v>83</v>
      </c>
      <c r="M32" s="7">
        <f t="shared" si="4"/>
        <v>1.0763027818546822</v>
      </c>
      <c r="N32" s="10">
        <f t="shared" si="0"/>
        <v>1.0763027818546822E-2</v>
      </c>
    </row>
    <row r="33" spans="1:14" s="11" customFormat="1" ht="11.25" customHeight="1" x14ac:dyDescent="0.2">
      <c r="A33" s="5" t="s">
        <v>84</v>
      </c>
      <c r="B33" s="6" t="s">
        <v>85</v>
      </c>
      <c r="C33" s="7">
        <v>1781.59</v>
      </c>
      <c r="D33" s="7">
        <v>40</v>
      </c>
      <c r="E33" s="7">
        <v>186.04</v>
      </c>
      <c r="F33" s="7">
        <v>167.1</v>
      </c>
      <c r="G33" s="7">
        <v>695.54</v>
      </c>
      <c r="H33" s="9">
        <f t="shared" si="1"/>
        <v>2870.27</v>
      </c>
      <c r="I33" s="10">
        <f t="shared" si="2"/>
        <v>34443.24</v>
      </c>
      <c r="J33" s="7">
        <f t="shared" si="3"/>
        <v>2174.73</v>
      </c>
      <c r="K33" s="7">
        <v>83.8</v>
      </c>
      <c r="L33" s="7" t="s">
        <v>80</v>
      </c>
      <c r="M33" s="7">
        <f t="shared" si="4"/>
        <v>1.4137017730316985</v>
      </c>
      <c r="N33" s="10">
        <f t="shared" si="0"/>
        <v>1.4137017730316986E-2</v>
      </c>
    </row>
    <row r="34" spans="1:14" s="11" customFormat="1" ht="11.25" customHeight="1" x14ac:dyDescent="0.2">
      <c r="A34" s="5" t="s">
        <v>86</v>
      </c>
      <c r="B34" s="6" t="s">
        <v>87</v>
      </c>
      <c r="C34" s="7">
        <v>1345.76</v>
      </c>
      <c r="D34" s="7">
        <v>40</v>
      </c>
      <c r="E34" s="7">
        <v>140.53</v>
      </c>
      <c r="F34" s="8">
        <v>111.4</v>
      </c>
      <c r="G34" s="7">
        <v>525.39</v>
      </c>
      <c r="H34" s="9">
        <f t="shared" si="1"/>
        <v>2163.08</v>
      </c>
      <c r="I34" s="10">
        <f t="shared" si="2"/>
        <v>25956.959999999999</v>
      </c>
      <c r="J34" s="7">
        <f t="shared" si="3"/>
        <v>1637.69</v>
      </c>
      <c r="K34" s="7">
        <v>63.3</v>
      </c>
      <c r="L34" s="7" t="s">
        <v>88</v>
      </c>
      <c r="M34" s="7">
        <f t="shared" si="4"/>
        <v>1.0678678070752567</v>
      </c>
      <c r="N34" s="10">
        <f t="shared" si="0"/>
        <v>1.0678678070752567E-2</v>
      </c>
    </row>
    <row r="35" spans="1:14" s="11" customFormat="1" ht="11.25" customHeight="1" x14ac:dyDescent="0.2">
      <c r="A35" s="5" t="s">
        <v>89</v>
      </c>
      <c r="B35" s="6" t="s">
        <v>90</v>
      </c>
      <c r="C35" s="7">
        <v>1562.61</v>
      </c>
      <c r="D35" s="7">
        <v>40</v>
      </c>
      <c r="E35" s="7">
        <v>163.16999999999999</v>
      </c>
      <c r="F35" s="7">
        <v>55.7</v>
      </c>
      <c r="G35" s="7">
        <v>610.04999999999995</v>
      </c>
      <c r="H35" s="9">
        <f t="shared" si="1"/>
        <v>2431.5299999999997</v>
      </c>
      <c r="I35" s="10">
        <f t="shared" si="2"/>
        <v>29178.359999999997</v>
      </c>
      <c r="J35" s="7">
        <f t="shared" si="3"/>
        <v>1821.4799999999998</v>
      </c>
      <c r="K35" s="7">
        <v>73.5</v>
      </c>
      <c r="L35" s="7" t="s">
        <v>91</v>
      </c>
      <c r="M35" s="7">
        <f t="shared" si="4"/>
        <v>1.2399412925755353</v>
      </c>
      <c r="N35" s="10">
        <f t="shared" si="0"/>
        <v>1.2399412925755353E-2</v>
      </c>
    </row>
    <row r="36" spans="1:14" s="11" customFormat="1" ht="11.25" customHeight="1" x14ac:dyDescent="0.2">
      <c r="A36" s="5" t="s">
        <v>92</v>
      </c>
      <c r="B36" s="6" t="s">
        <v>93</v>
      </c>
      <c r="C36" s="7">
        <v>869.53</v>
      </c>
      <c r="D36" s="7">
        <v>40</v>
      </c>
      <c r="E36" s="7">
        <v>90.8</v>
      </c>
      <c r="F36" s="7">
        <v>167.1</v>
      </c>
      <c r="G36" s="7">
        <v>339.47</v>
      </c>
      <c r="H36" s="9">
        <f t="shared" si="1"/>
        <v>1506.9</v>
      </c>
      <c r="I36" s="10">
        <f t="shared" si="2"/>
        <v>18082.800000000003</v>
      </c>
      <c r="J36" s="7">
        <f t="shared" si="3"/>
        <v>1167.43</v>
      </c>
      <c r="K36" s="7">
        <v>40.9</v>
      </c>
      <c r="L36" s="7" t="s">
        <v>91</v>
      </c>
      <c r="M36" s="7">
        <f t="shared" si="4"/>
        <v>0.68998093695699847</v>
      </c>
      <c r="N36" s="10">
        <f t="shared" si="0"/>
        <v>6.8998093695699847E-3</v>
      </c>
    </row>
    <row r="37" spans="1:14" s="11" customFormat="1" ht="11.25" customHeight="1" x14ac:dyDescent="0.2">
      <c r="A37" s="5" t="s">
        <v>94</v>
      </c>
      <c r="B37" s="6" t="s">
        <v>95</v>
      </c>
      <c r="C37" s="7">
        <v>1364.89</v>
      </c>
      <c r="D37" s="7">
        <v>40</v>
      </c>
      <c r="E37" s="7">
        <v>142.52000000000001</v>
      </c>
      <c r="F37" s="7">
        <v>389.9</v>
      </c>
      <c r="G37" s="7">
        <v>532.86</v>
      </c>
      <c r="H37" s="9">
        <f t="shared" si="1"/>
        <v>2470.17</v>
      </c>
      <c r="I37" s="10">
        <f t="shared" si="2"/>
        <v>29642.04</v>
      </c>
      <c r="J37" s="7">
        <f t="shared" si="3"/>
        <v>1937.31</v>
      </c>
      <c r="K37" s="7">
        <v>64.2</v>
      </c>
      <c r="L37" s="7" t="s">
        <v>96</v>
      </c>
      <c r="M37" s="7">
        <f t="shared" si="4"/>
        <v>1.0830507616782228</v>
      </c>
      <c r="N37" s="10">
        <f t="shared" si="0"/>
        <v>1.0830507616782227E-2</v>
      </c>
    </row>
    <row r="38" spans="1:14" s="11" customFormat="1" ht="11.25" customHeight="1" x14ac:dyDescent="0.2">
      <c r="A38" s="5" t="s">
        <v>97</v>
      </c>
      <c r="B38" s="6" t="s">
        <v>98</v>
      </c>
      <c r="C38" s="7">
        <v>1309.6199999999999</v>
      </c>
      <c r="D38" s="7">
        <v>40</v>
      </c>
      <c r="E38" s="7">
        <v>136.75</v>
      </c>
      <c r="F38" s="7">
        <v>111.4</v>
      </c>
      <c r="G38" s="7">
        <v>511.28</v>
      </c>
      <c r="H38" s="9">
        <f t="shared" si="1"/>
        <v>2109.0499999999997</v>
      </c>
      <c r="I38" s="10">
        <f t="shared" si="2"/>
        <v>25308.6</v>
      </c>
      <c r="J38" s="7">
        <f t="shared" si="3"/>
        <v>1597.7699999999998</v>
      </c>
      <c r="K38" s="7">
        <v>61.6</v>
      </c>
      <c r="L38" s="7" t="s">
        <v>99</v>
      </c>
      <c r="M38" s="7">
        <f t="shared" si="4"/>
        <v>1.0391888928252107</v>
      </c>
      <c r="N38" s="10">
        <f t="shared" si="0"/>
        <v>1.0391888928252106E-2</v>
      </c>
    </row>
    <row r="39" spans="1:14" s="11" customFormat="1" ht="14.45" customHeight="1" thickBot="1" x14ac:dyDescent="0.25">
      <c r="A39" s="5" t="s">
        <v>100</v>
      </c>
      <c r="B39" s="54" t="s">
        <v>101</v>
      </c>
      <c r="C39" s="7">
        <v>571.9</v>
      </c>
      <c r="D39" s="7">
        <v>10</v>
      </c>
      <c r="E39" s="7">
        <v>59.72</v>
      </c>
      <c r="F39" s="7">
        <v>55.7</v>
      </c>
      <c r="G39" s="7">
        <v>223.27</v>
      </c>
      <c r="H39" s="9">
        <f t="shared" si="1"/>
        <v>920.59</v>
      </c>
      <c r="I39" s="10"/>
      <c r="J39" s="7">
        <f t="shared" si="3"/>
        <v>697.32</v>
      </c>
      <c r="K39" s="53" t="s">
        <v>102</v>
      </c>
      <c r="L39" s="43" t="s">
        <v>103</v>
      </c>
      <c r="M39" s="43">
        <f t="shared" si="4"/>
        <v>0.45380000000000004</v>
      </c>
      <c r="N39" s="45">
        <v>4.5380000000000004E-3</v>
      </c>
    </row>
    <row r="40" spans="1:14" s="11" customFormat="1" ht="11.25" customHeight="1" thickBot="1" x14ac:dyDescent="0.25">
      <c r="A40" s="5"/>
      <c r="B40" s="54" t="s">
        <v>104</v>
      </c>
      <c r="C40" s="7">
        <v>571.9</v>
      </c>
      <c r="D40" s="7">
        <v>10</v>
      </c>
      <c r="E40" s="7">
        <v>59.72</v>
      </c>
      <c r="F40" s="7">
        <v>55.7</v>
      </c>
      <c r="G40" s="7">
        <v>223.27</v>
      </c>
      <c r="H40" s="9">
        <f t="shared" si="1"/>
        <v>920.59</v>
      </c>
      <c r="I40" s="10"/>
      <c r="J40" s="7">
        <f t="shared" si="3"/>
        <v>697.32</v>
      </c>
      <c r="K40" s="53" t="s">
        <v>102</v>
      </c>
      <c r="L40" s="43" t="s">
        <v>103</v>
      </c>
      <c r="M40" s="43">
        <f t="shared" si="4"/>
        <v>0.45380000000000004</v>
      </c>
      <c r="N40" s="45">
        <v>4.5380000000000004E-3</v>
      </c>
    </row>
    <row r="41" spans="1:14" s="11" customFormat="1" ht="11.25" customHeight="1" thickBot="1" x14ac:dyDescent="0.25">
      <c r="A41" s="5"/>
      <c r="B41" s="54" t="s">
        <v>105</v>
      </c>
      <c r="C41" s="7">
        <v>571.9</v>
      </c>
      <c r="D41" s="7">
        <v>10</v>
      </c>
      <c r="E41" s="7">
        <v>59.72</v>
      </c>
      <c r="F41" s="7">
        <v>55.7</v>
      </c>
      <c r="G41" s="7">
        <v>223.27</v>
      </c>
      <c r="H41" s="9">
        <f t="shared" ref="H41:H42" si="5">G41+F41+E41+D41+C41</f>
        <v>920.59</v>
      </c>
      <c r="I41" s="10"/>
      <c r="J41" s="7">
        <f t="shared" si="3"/>
        <v>697.32</v>
      </c>
      <c r="K41" s="53" t="s">
        <v>102</v>
      </c>
      <c r="L41" s="43" t="s">
        <v>103</v>
      </c>
      <c r="M41" s="43">
        <f t="shared" si="4"/>
        <v>0.45380000000000004</v>
      </c>
      <c r="N41" s="45">
        <v>4.5380000000000004E-3</v>
      </c>
    </row>
    <row r="42" spans="1:14" s="11" customFormat="1" ht="11.25" customHeight="1" thickBot="1" x14ac:dyDescent="0.25">
      <c r="A42" s="5"/>
      <c r="B42" s="54" t="s">
        <v>106</v>
      </c>
      <c r="C42" s="7">
        <v>571.9</v>
      </c>
      <c r="D42" s="7">
        <v>10</v>
      </c>
      <c r="E42" s="7">
        <v>59.72</v>
      </c>
      <c r="F42" s="7">
        <v>55.7</v>
      </c>
      <c r="G42" s="7">
        <v>223.27</v>
      </c>
      <c r="H42" s="9">
        <f t="shared" si="5"/>
        <v>920.59</v>
      </c>
      <c r="I42" s="10"/>
      <c r="J42" s="7">
        <f t="shared" si="3"/>
        <v>697.32</v>
      </c>
      <c r="K42" s="53" t="s">
        <v>102</v>
      </c>
      <c r="L42" s="43" t="s">
        <v>103</v>
      </c>
      <c r="M42" s="43">
        <f t="shared" si="4"/>
        <v>0.45380000000000004</v>
      </c>
      <c r="N42" s="45">
        <v>4.5380000000000004E-3</v>
      </c>
    </row>
    <row r="43" spans="1:14" s="11" customFormat="1" ht="11.25" customHeight="1" x14ac:dyDescent="0.2">
      <c r="A43" s="5" t="s">
        <v>107</v>
      </c>
      <c r="B43" s="6" t="s">
        <v>108</v>
      </c>
      <c r="C43" s="7">
        <v>865.28</v>
      </c>
      <c r="D43" s="7">
        <v>40</v>
      </c>
      <c r="E43" s="7">
        <v>90.35</v>
      </c>
      <c r="F43" s="7">
        <v>111.4</v>
      </c>
      <c r="G43" s="7">
        <v>337.81</v>
      </c>
      <c r="H43" s="9">
        <f>G43+F43+E43+D43+C43</f>
        <v>1444.8400000000001</v>
      </c>
      <c r="I43" s="10">
        <f t="shared" si="2"/>
        <v>17338.080000000002</v>
      </c>
      <c r="J43" s="7">
        <f t="shared" si="3"/>
        <v>1107.0300000000002</v>
      </c>
      <c r="K43" s="7">
        <v>40.700000000000003</v>
      </c>
      <c r="L43" s="7" t="s">
        <v>109</v>
      </c>
      <c r="M43" s="7">
        <f t="shared" si="4"/>
        <v>0.6866069470452284</v>
      </c>
      <c r="N43" s="10">
        <f t="shared" ref="N43:N44" si="6">K43/5927.7</f>
        <v>6.8660694704522837E-3</v>
      </c>
    </row>
    <row r="44" spans="1:14" s="11" customFormat="1" ht="11.25" customHeight="1" thickBot="1" x14ac:dyDescent="0.25">
      <c r="A44" s="5" t="s">
        <v>110</v>
      </c>
      <c r="B44" s="6" t="s">
        <v>111</v>
      </c>
      <c r="C44" s="7">
        <v>861.03</v>
      </c>
      <c r="D44" s="7">
        <v>40</v>
      </c>
      <c r="E44" s="7">
        <v>89.91</v>
      </c>
      <c r="F44" s="7">
        <v>55.7</v>
      </c>
      <c r="G44" s="7">
        <v>336.15</v>
      </c>
      <c r="H44" s="9">
        <f>G44+F44+E44+D44+C44</f>
        <v>1382.79</v>
      </c>
      <c r="I44" s="10">
        <f t="shared" si="2"/>
        <v>16593.48</v>
      </c>
      <c r="J44" s="7">
        <f t="shared" si="3"/>
        <v>1046.6399999999999</v>
      </c>
      <c r="K44" s="7">
        <v>40.5</v>
      </c>
      <c r="L44" s="7" t="s">
        <v>112</v>
      </c>
      <c r="M44" s="7">
        <f t="shared" si="4"/>
        <v>0.68323295713345822</v>
      </c>
      <c r="N44" s="10">
        <f t="shared" si="6"/>
        <v>6.8323295713345819E-3</v>
      </c>
    </row>
    <row r="45" spans="1:14" ht="11.25" customHeight="1" thickBot="1" x14ac:dyDescent="0.25">
      <c r="A45" s="12"/>
      <c r="B45" s="12"/>
      <c r="C45" s="55">
        <f>SUM(C18:C44)</f>
        <v>34475.240000000005</v>
      </c>
      <c r="D45" s="55">
        <f>SUM(D18:D44)</f>
        <v>960</v>
      </c>
      <c r="E45" s="55">
        <f>SUM(E18:E44)</f>
        <v>3599.9699999999993</v>
      </c>
      <c r="F45" s="55">
        <f>SUM(F19:F44)</f>
        <v>3007.7999999999993</v>
      </c>
      <c r="G45" s="55">
        <f>SUM(G18:G44)</f>
        <v>13459.280000000002</v>
      </c>
      <c r="H45" s="56">
        <f>SUM(H18:H44)</f>
        <v>55557.989999999983</v>
      </c>
      <c r="I45" s="56">
        <f>SUM(I18:I44)</f>
        <v>622507.55999999994</v>
      </c>
      <c r="J45" s="56">
        <f>SUM(J18:J44)</f>
        <v>42098.709999999992</v>
      </c>
      <c r="K45" s="56">
        <f>SUM(K18:K44)</f>
        <v>1514</v>
      </c>
      <c r="L45" s="57"/>
      <c r="M45" s="58">
        <f t="shared" si="4"/>
        <v>27.356303632100133</v>
      </c>
      <c r="N45" s="13">
        <f>SUM(N18:N44)</f>
        <v>0.27356303632100132</v>
      </c>
    </row>
    <row r="46" spans="1:14" ht="12" x14ac:dyDescent="0.2">
      <c r="C46" s="59"/>
      <c r="D46" s="59"/>
      <c r="E46" s="59"/>
      <c r="F46" s="59"/>
      <c r="G46" s="59"/>
      <c r="H46" s="60"/>
      <c r="I46" s="59"/>
      <c r="J46" s="59"/>
      <c r="K46" s="59"/>
      <c r="L46" s="61"/>
      <c r="M46" s="61"/>
    </row>
    <row r="47" spans="1:14" ht="12" x14ac:dyDescent="0.2">
      <c r="C47" s="62"/>
      <c r="D47" s="62"/>
      <c r="E47" s="62"/>
      <c r="F47" s="62"/>
      <c r="G47" s="62"/>
      <c r="H47" s="62"/>
      <c r="I47" s="63"/>
      <c r="J47" s="62"/>
      <c r="K47" s="41"/>
      <c r="L47" s="64"/>
      <c r="M47" s="64"/>
    </row>
    <row r="48" spans="1:14" x14ac:dyDescent="0.2">
      <c r="C48" s="23"/>
      <c r="D48" s="23"/>
      <c r="E48" s="23"/>
      <c r="F48" s="23"/>
      <c r="G48" s="23"/>
      <c r="H48" s="23"/>
      <c r="I48" s="23"/>
      <c r="J48" s="23"/>
      <c r="K48" s="41"/>
      <c r="L48" s="41"/>
      <c r="M48" s="41"/>
    </row>
    <row r="49" spans="3:13" x14ac:dyDescent="0.2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</sheetData>
  <mergeCells count="2">
    <mergeCell ref="A15:B15"/>
    <mergeCell ref="D15:F15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Andreeva</dc:creator>
  <cp:keywords/>
  <dc:description/>
  <cp:lastModifiedBy>Екатерина Любимова</cp:lastModifiedBy>
  <cp:revision/>
  <dcterms:created xsi:type="dcterms:W3CDTF">2015-03-20T08:13:35Z</dcterms:created>
  <dcterms:modified xsi:type="dcterms:W3CDTF">2017-01-30T09:10:27Z</dcterms:modified>
  <cp:category/>
  <cp:contentStatus/>
</cp:coreProperties>
</file>